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72" windowHeight="3900" tabRatio="911" activeTab="0"/>
  </bookViews>
  <sheets>
    <sheet name="справка №1-БАЛАНС " sheetId="1" r:id="rId1"/>
    <sheet name="справка №2-ОТЧЕТ ЗА ДОХОДИТЕ" sheetId="2" r:id="rId2"/>
    <sheet name="справка №3-ОПП по прекия метод" sheetId="3" r:id="rId3"/>
    <sheet name="справка №4-ОСК " sheetId="4" r:id="rId4"/>
  </sheets>
  <externalReferences>
    <externalReference r:id="rId7"/>
    <externalReference r:id="rId8"/>
  </externalReferences>
  <definedNames>
    <definedName name="_1_0011" localSheetId="0">'справка №1-БАЛАНС 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 '!$A$1:$N$38</definedName>
    <definedName name="_xlnm.Print_Titles" localSheetId="0">'справка №1-БАЛАНС '!$8:$8</definedName>
  </definedNames>
  <calcPr fullCalcOnLoad="1"/>
</workbook>
</file>

<file path=xl/sharedStrings.xml><?xml version="1.0" encoding="utf-8"?>
<sst xmlns="http://schemas.openxmlformats.org/spreadsheetml/2006/main" count="603" uniqueCount="539">
  <si>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</si>
  <si>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</si>
  <si>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</si>
  <si>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</si>
  <si>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</si>
  <si>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</si>
  <si>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</si>
  <si>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</si>
  <si>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</si>
  <si>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</si>
  <si>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</si>
  <si>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</si>
  <si>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</si>
  <si>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</si>
  <si>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</si>
  <si>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</si>
  <si>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</si>
  <si>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</si>
  <si>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</si>
  <si>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</si>
  <si>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</si>
  <si>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</si>
  <si>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</si>
  <si>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</si>
  <si>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</si>
  <si>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</si>
  <si>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</si>
  <si>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</si>
  <si>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</si>
  <si>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</si>
  <si>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</si>
  <si>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</si>
  <si>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</si>
  <si>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</si>
  <si>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</si>
  <si>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</si>
  <si>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</si>
  <si>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</si>
  <si>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</si>
  <si>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</si>
  <si>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</si>
  <si>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</si>
  <si>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</si>
  <si>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</si>
  <si>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</si>
  <si>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</si>
  <si>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</si>
  <si>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</si>
  <si>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</si>
  <si>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</si>
  <si>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</si>
  <si>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</si>
  <si>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</si>
  <si>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</si>
  <si>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</si>
  <si>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</si>
  <si>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</si>
  <si>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</si>
  <si>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</si>
  <si>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</si>
  <si>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</si>
  <si>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</si>
  <si>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</si>
  <si>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</si>
  <si>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</si>
  <si>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</si>
  <si>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</si>
  <si>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</si>
  <si>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</si>
  <si>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</si>
  <si>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</si>
  <si>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</si>
  <si>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</si>
  <si>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</si>
  <si>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</si>
  <si>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</si>
  <si>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</si>
  <si>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</si>
  <si>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</si>
  <si>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</si>
  <si>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</si>
  <si>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</si>
  <si>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</si>
  <si>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</si>
  <si>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</si>
  <si>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</si>
  <si>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</si>
  <si>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</si>
  <si>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</si>
  <si>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</si>
  <si>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</si>
  <si>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</si>
  <si>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</si>
  <si>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</si>
  <si>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</si>
  <si>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</si>
  <si>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</si>
  <si>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</si>
  <si>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</si>
  <si>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</si>
  <si>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</si>
  <si>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</si>
  <si>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</si>
  <si>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</si>
  <si>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</si>
  <si>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</si>
  <si>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</si>
  <si>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</si>
  <si>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</si>
  <si>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</si>
  <si>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</si>
  <si>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</si>
  <si>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</si>
  <si>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</si>
  <si>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</si>
  <si>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</si>
  <si>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</si>
  <si>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</si>
  <si>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</si>
  <si>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</si>
  <si>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</si>
  <si>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</si>
  <si>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</si>
  <si>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</si>
  <si>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</si>
  <si>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</si>
  <si>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</si>
  <si>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</si>
  <si>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</si>
  <si>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</si>
  <si>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</si>
  <si>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</si>
  <si>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</si>
  <si>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</si>
  <si>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</si>
  <si>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</si>
  <si>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</si>
  <si>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</si>
  <si>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</si>
  <si>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</si>
  <si>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</si>
  <si>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</si>
  <si>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</si>
  <si>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</si>
  <si>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</si>
  <si>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</si>
  <si>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</si>
  <si>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</si>
  <si>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</si>
  <si>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</si>
  <si>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</si>
  <si>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</si>
  <si>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</si>
  <si>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</si>
  <si>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</si>
  <si>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</si>
  <si>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</si>
  <si>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</si>
  <si>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</si>
  <si>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</si>
  <si>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</si>
  <si>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</si>
  <si>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</si>
  <si>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</si>
  <si>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</si>
  <si>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</si>
  <si>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</si>
  <si>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</si>
  <si>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</si>
  <si>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</si>
  <si>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</si>
  <si>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</si>
  <si>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</si>
  <si>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</si>
  <si>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</si>
  <si>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</si>
  <si>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</si>
  <si>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</si>
  <si>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</si>
  <si>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</si>
  <si>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</si>
  <si>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</si>
  <si>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</si>
  <si>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</si>
  <si>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</si>
  <si>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</si>
  <si>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</si>
  <si>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</si>
  <si>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</si>
  <si>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</si>
  <si>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</si>
  <si>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</si>
  <si>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</si>
  <si>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</si>
  <si>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</si>
  <si>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</si>
  <si>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</si>
  <si>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</si>
  <si>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</si>
  <si>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</si>
  <si>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</si>
  <si>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</si>
  <si>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</si>
  <si>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</si>
  <si>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</si>
  <si>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</si>
  <si>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</si>
  <si>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</si>
  <si>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</si>
  <si>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</si>
  <si>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</si>
  <si>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</si>
  <si>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</si>
  <si>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</si>
  <si>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</si>
  <si>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</si>
  <si>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</si>
  <si>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</si>
  <si>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</si>
  <si>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</si>
  <si>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</si>
  <si>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</si>
  <si>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</si>
  <si>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</si>
  <si>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</si>
  <si>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</si>
  <si>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</si>
  <si>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</si>
  <si>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</si>
  <si>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</si>
  <si>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</si>
  <si>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</si>
  <si>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</si>
  <si>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</si>
  <si>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</si>
  <si>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</si>
  <si>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</si>
  <si>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</si>
  <si>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</si>
  <si>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</si>
  <si>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</si>
  <si>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</si>
  <si>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</si>
  <si>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</si>
  <si>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</si>
  <si>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</si>
  <si>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</si>
  <si>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</si>
  <si>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</si>
  <si>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</si>
  <si>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</si>
  <si>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</si>
  <si>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</si>
  <si>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</si>
  <si>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</si>
  <si>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</si>
  <si>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</si>
  <si>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</si>
  <si>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</si>
  <si>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</si>
  <si>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</si>
  <si>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</si>
  <si>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</si>
  <si>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</si>
  <si>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</si>
  <si>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</si>
  <si>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</si>
  <si>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</si>
  <si>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</si>
  <si>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</si>
  <si>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</si>
  <si>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</si>
  <si>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</si>
  <si>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</si>
  <si>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</si>
  <si>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</si>
  <si>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</si>
  <si>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</si>
  <si>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</si>
  <si>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</si>
  <si>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</si>
  <si>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</si>
  <si>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</si>
  <si>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</si>
  <si>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</si>
  <si>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</si>
  <si>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</si>
  <si>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</si>
  <si>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</si>
  <si>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</si>
  <si>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</si>
  <si>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</si>
  <si>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</si>
  <si>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</si>
  <si>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</si>
  <si>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</si>
  <si>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</si>
  <si>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</si>
  <si>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</si>
  <si>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</si>
  <si>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</si>
  <si>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</si>
  <si>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</si>
  <si>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</si>
  <si>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</si>
  <si>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</si>
  <si>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</si>
  <si>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</si>
  <si>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</si>
  <si>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</si>
  <si>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</si>
  <si>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</si>
  <si>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</si>
  <si>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</si>
  <si>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</si>
  <si>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</si>
  <si>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</si>
  <si>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</si>
  <si>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</si>
  <si>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</si>
  <si>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</si>
  <si>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</si>
  <si>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</si>
  <si>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</si>
  <si>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</si>
  <si>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</si>
  <si>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</si>
  <si>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</si>
  <si>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</si>
  <si>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</si>
  <si>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</si>
  <si>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</si>
  <si>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</si>
  <si>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</si>
  <si>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</si>
  <si>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</si>
  <si>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</si>
  <si>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</si>
  <si>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</si>
  <si>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</si>
  <si>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</si>
  <si>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</si>
  <si>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</si>
  <si>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</si>
  <si>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</si>
  <si>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</si>
  <si>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</si>
  <si>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</si>
  <si>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</si>
  <si>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</si>
  <si>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</si>
  <si>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</si>
  <si>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</si>
  <si>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</si>
  <si>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</si>
  <si>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</si>
  <si>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</si>
  <si>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</si>
  <si>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</si>
  <si>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</si>
  <si>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</si>
  <si>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</si>
  <si>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</si>
  <si>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</si>
  <si>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</si>
  <si>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</si>
  <si>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</si>
  <si>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</si>
  <si>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</si>
  <si>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</si>
  <si>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</si>
  <si>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</si>
  <si>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</si>
  <si>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</si>
  <si>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</si>
  <si>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</si>
  <si>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</si>
  <si>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</si>
  <si>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</si>
  <si>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</si>
  <si>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</si>
  <si>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</si>
  <si>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</si>
  <si>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</si>
  <si>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</si>
  <si>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</si>
  <si>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</si>
  <si>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</si>
  <si>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</si>
  <si>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</si>
  <si>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</si>
  <si>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</si>
  <si>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</si>
  <si>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</si>
  <si>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</si>
  <si>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</si>
  <si>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</si>
  <si>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</si>
  <si>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</si>
  <si>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</si>
  <si>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</si>
  <si>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</si>
  <si>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</si>
  <si>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</si>
  <si>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</si>
  <si>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</si>
  <si>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</si>
  <si>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</si>
  <si>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</si>
  <si>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</si>
  <si>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</si>
  <si>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</si>
  <si>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</si>
  <si>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</si>
  <si>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</si>
  <si>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</si>
  <si>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</si>
  <si>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</si>
  <si>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</si>
  <si>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</si>
  <si>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</si>
  <si>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</si>
  <si>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</si>
  <si>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</si>
  <si>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</si>
  <si>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</si>
  <si>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</si>
  <si>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</si>
  <si>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</si>
  <si>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</si>
  <si>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</si>
  <si>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</si>
  <si>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</si>
  <si>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</si>
  <si>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</si>
  <si>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</si>
  <si>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</si>
  <si>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</si>
  <si>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</si>
  <si>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</si>
  <si>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</si>
  <si>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</si>
  <si>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</si>
  <si>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</si>
  <si>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</si>
  <si>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</si>
  <si>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</si>
  <si>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</si>
  <si>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</si>
  <si>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</si>
  <si>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</si>
  <si>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</si>
  <si>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</si>
  <si>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</si>
  <si>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</si>
  <si>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</si>
  <si>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</si>
  <si>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</si>
  <si>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</si>
  <si>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</si>
  <si>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</si>
  <si>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</si>
  <si>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</si>
  <si>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</si>
  <si>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</si>
  <si>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</si>
  <si>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</si>
  <si>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</si>
  <si>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</si>
  <si>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</si>
  <si>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</si>
  <si>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</si>
  <si>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</si>
  <si>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</si>
  <si>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</si>
  <si>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</si>
  <si>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</si>
  <si>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</si>
  <si>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</si>
  <si>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</si>
  <si>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</si>
  <si>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</si>
  <si>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</si>
  <si>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</si>
  <si>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</si>
  <si>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</si>
  <si>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</si>
  <si>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</si>
  <si>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</si>
  <si>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</si>
  <si>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</si>
  <si>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</si>
  <si>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</si>
  <si>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</si>
  <si>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</si>
  <si>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</si>
  <si>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</si>
  <si>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</si>
  <si>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</si>
  <si>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</si>
  <si>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</si>
  <si>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</si>
  <si>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</si>
  <si>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</si>
  <si>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</si>
  <si>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</si>
  <si>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</si>
  <si>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</si>
  <si>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</si>
  <si>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</si>
  <si>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</si>
  <si>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</si>
  <si>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</si>
  <si>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</si>
  <si>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</si>
  <si>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</si>
  <si>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</si>
  <si>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</si>
  <si>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</si>
  <si>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</si>
  <si>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</si>
  <si>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</si>
  <si>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</si>
  <si>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</si>
  <si>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</si>
  <si>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</si>
  <si>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</si>
  <si>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</si>
  <si>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</si>
  <si>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себестойностния метод</t>
  </si>
  <si>
    <t xml:space="preserve">Съставител:…………… </t>
  </si>
  <si>
    <t xml:space="preserve">Ръководител:…………………. </t>
  </si>
  <si>
    <t xml:space="preserve">Съставител:                    </t>
  </si>
  <si>
    <t xml:space="preserve">Ръководител:                   </t>
  </si>
  <si>
    <t xml:space="preserve">Дата на съставяне:                 </t>
  </si>
  <si>
    <t xml:space="preserve">Дата  на съставяне:                                                                                    </t>
  </si>
  <si>
    <t>Алфа Финанс Холдинг АД</t>
  </si>
  <si>
    <t xml:space="preserve"> консолидиран</t>
  </si>
  <si>
    <t>01.01.2015 г. - 31.03.2015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</si>
</sst>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"/>
    <numFmt numFmtId="202" formatCode="_(* #,##0_);_(* \(#,##0\);_(* &quot;-&quot;??_);_(@_)"/>
    <numFmt numFmtId="203" formatCode="_-* #,##0\ _л_в_-;\-* #,##0\ _л_в_-;_-* &quot;-&quot;??\ _л_в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96" applyFont="1" applyBorder="1" applyAlignment="1" applyProtection="1">
      <alignment horizontal="left" vertical="top"/>
      <protection locked="0"/>
    </xf>
    <xf numFmtId="0" fontId="11" fillId="0" borderId="0" xfId="99" applyFont="1">
      <alignment/>
      <protection/>
    </xf>
    <xf numFmtId="0" fontId="10" fillId="0" borderId="0" xfId="99" applyFont="1" applyAlignment="1">
      <alignment/>
      <protection/>
    </xf>
    <xf numFmtId="0" fontId="10" fillId="0" borderId="0" xfId="97" applyFont="1" applyAlignment="1">
      <alignment wrapText="1"/>
      <protection/>
    </xf>
    <xf numFmtId="0" fontId="10" fillId="0" borderId="10" xfId="99" applyFont="1" applyBorder="1" applyAlignment="1">
      <alignment horizontal="center" vertical="center" wrapText="1"/>
      <protection/>
    </xf>
    <xf numFmtId="0" fontId="10" fillId="0" borderId="10" xfId="99" applyFont="1" applyBorder="1" applyAlignment="1">
      <alignment horizontal="centerContinuous" vertical="center" wrapText="1"/>
      <protection/>
    </xf>
    <xf numFmtId="0" fontId="10" fillId="0" borderId="0" xfId="99" applyFont="1" applyBorder="1" applyAlignment="1">
      <alignment horizontal="center" vertical="center" wrapText="1"/>
      <protection/>
    </xf>
    <xf numFmtId="49" fontId="11" fillId="0" borderId="10" xfId="99" applyNumberFormat="1" applyFont="1" applyBorder="1" applyAlignment="1">
      <alignment horizontal="center" vertical="center" wrapText="1"/>
      <protection/>
    </xf>
    <xf numFmtId="49" fontId="11" fillId="0" borderId="10" xfId="99" applyNumberFormat="1" applyFont="1" applyFill="1" applyBorder="1" applyAlignment="1">
      <alignment horizontal="center" vertical="center" wrapText="1"/>
      <protection/>
    </xf>
    <xf numFmtId="0" fontId="10" fillId="0" borderId="10" xfId="99" applyFont="1" applyBorder="1" applyAlignment="1">
      <alignment vertical="center" wrapText="1"/>
      <protection/>
    </xf>
    <xf numFmtId="0" fontId="11" fillId="0" borderId="0" xfId="99" applyFont="1" applyBorder="1">
      <alignment/>
      <protection/>
    </xf>
    <xf numFmtId="0" fontId="11" fillId="0" borderId="10" xfId="99" applyFont="1" applyBorder="1" applyAlignment="1">
      <alignment vertical="center" wrapText="1"/>
      <protection/>
    </xf>
    <xf numFmtId="0" fontId="11" fillId="0" borderId="10" xfId="99" applyFont="1" applyBorder="1" applyAlignment="1">
      <alignment wrapText="1"/>
      <protection/>
    </xf>
    <xf numFmtId="3" fontId="11" fillId="0" borderId="0" xfId="99" applyNumberFormat="1" applyFont="1" applyBorder="1" applyAlignment="1" applyProtection="1">
      <alignment vertical="center"/>
      <protection locked="0"/>
    </xf>
    <xf numFmtId="0" fontId="10" fillId="0" borderId="0" xfId="99" applyFont="1" applyBorder="1" applyProtection="1">
      <alignment/>
      <protection locked="0"/>
    </xf>
    <xf numFmtId="49" fontId="10" fillId="0" borderId="11" xfId="99" applyNumberFormat="1" applyFont="1" applyBorder="1" applyAlignment="1">
      <alignment horizontal="center" vertical="center" wrapText="1"/>
      <protection/>
    </xf>
    <xf numFmtId="49" fontId="10" fillId="0" borderId="10" xfId="99" applyNumberFormat="1" applyFont="1" applyBorder="1" applyAlignment="1">
      <alignment horizontal="center" vertical="center" wrapText="1"/>
      <protection/>
    </xf>
    <xf numFmtId="49" fontId="11" fillId="0" borderId="10" xfId="99" applyNumberFormat="1" applyFont="1" applyBorder="1" applyAlignment="1">
      <alignment horizontal="center" wrapText="1"/>
      <protection/>
    </xf>
    <xf numFmtId="49" fontId="10" fillId="0" borderId="0" xfId="99" applyNumberFormat="1" applyFont="1" applyBorder="1" applyAlignment="1" applyProtection="1">
      <alignment horizontal="center" wrapText="1"/>
      <protection locked="0"/>
    </xf>
    <xf numFmtId="49" fontId="11" fillId="33" borderId="10" xfId="99" applyNumberFormat="1" applyFont="1" applyFill="1" applyBorder="1" applyAlignment="1">
      <alignment horizontal="center" vertical="center" wrapText="1"/>
      <protection/>
    </xf>
    <xf numFmtId="49" fontId="10" fillId="0" borderId="12" xfId="99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98" applyNumberFormat="1" applyFont="1" applyFill="1" applyBorder="1" applyAlignment="1" applyProtection="1">
      <alignment vertical="center"/>
      <protection locked="0"/>
    </xf>
    <xf numFmtId="1" fontId="11" fillId="35" borderId="10" xfId="98" applyNumberFormat="1" applyFont="1" applyFill="1" applyBorder="1" applyAlignment="1" applyProtection="1">
      <alignment vertical="center"/>
      <protection locked="0"/>
    </xf>
    <xf numFmtId="1" fontId="11" fillId="36" borderId="10" xfId="98" applyNumberFormat="1" applyFont="1" applyFill="1" applyBorder="1" applyAlignment="1" applyProtection="1">
      <alignment vertical="center"/>
      <protection locked="0"/>
    </xf>
    <xf numFmtId="3" fontId="11" fillId="0" borderId="10" xfId="98" applyNumberFormat="1" applyFont="1" applyBorder="1" applyAlignment="1" applyProtection="1">
      <alignment vertical="center"/>
      <protection/>
    </xf>
    <xf numFmtId="3" fontId="11" fillId="0" borderId="10" xfId="98" applyNumberFormat="1" applyFont="1" applyFill="1" applyBorder="1" applyAlignment="1" applyProtection="1">
      <alignment vertical="center"/>
      <protection/>
    </xf>
    <xf numFmtId="1" fontId="10" fillId="34" borderId="10" xfId="98" applyNumberFormat="1" applyFont="1" applyFill="1" applyBorder="1" applyAlignment="1" applyProtection="1">
      <alignment vertical="center"/>
      <protection locked="0"/>
    </xf>
    <xf numFmtId="3" fontId="10" fillId="0" borderId="10" xfId="98" applyNumberFormat="1" applyFont="1" applyBorder="1" applyAlignment="1" applyProtection="1">
      <alignment vertical="center"/>
      <protection/>
    </xf>
    <xf numFmtId="3" fontId="11" fillId="0" borderId="10" xfId="98" applyNumberFormat="1" applyFont="1" applyBorder="1" applyProtection="1">
      <alignment/>
      <protection/>
    </xf>
    <xf numFmtId="1" fontId="11" fillId="35" borderId="10" xfId="97" applyNumberFormat="1" applyFont="1" applyFill="1" applyBorder="1" applyAlignment="1" applyProtection="1">
      <alignment wrapText="1"/>
      <protection locked="0"/>
    </xf>
    <xf numFmtId="3" fontId="11" fillId="0" borderId="10" xfId="97" applyNumberFormat="1" applyFont="1" applyFill="1" applyBorder="1" applyAlignment="1" applyProtection="1">
      <alignment wrapText="1"/>
      <protection/>
    </xf>
    <xf numFmtId="1" fontId="11" fillId="36" borderId="10" xfId="97" applyNumberFormat="1" applyFont="1" applyFill="1" applyBorder="1" applyAlignment="1" applyProtection="1">
      <alignment wrapText="1"/>
      <protection locked="0"/>
    </xf>
    <xf numFmtId="49" fontId="11" fillId="0" borderId="10" xfId="99" applyNumberFormat="1" applyFont="1" applyBorder="1" applyAlignment="1" applyProtection="1">
      <alignment horizontal="center" vertical="center" wrapText="1"/>
      <protection/>
    </xf>
    <xf numFmtId="3" fontId="11" fillId="0" borderId="10" xfId="99" applyNumberFormat="1" applyFont="1" applyFill="1" applyBorder="1" applyAlignment="1" applyProtection="1">
      <alignment vertical="center"/>
      <protection/>
    </xf>
    <xf numFmtId="3" fontId="11" fillId="0" borderId="10" xfId="99" applyNumberFormat="1" applyFont="1" applyBorder="1" applyAlignment="1" applyProtection="1">
      <alignment vertical="center"/>
      <protection/>
    </xf>
    <xf numFmtId="1" fontId="11" fillId="35" borderId="10" xfId="99" applyNumberFormat="1" applyFont="1" applyFill="1" applyBorder="1" applyAlignment="1" applyProtection="1">
      <alignment vertical="center"/>
      <protection locked="0"/>
    </xf>
    <xf numFmtId="3" fontId="11" fillId="0" borderId="13" xfId="99" applyNumberFormat="1" applyFont="1" applyBorder="1" applyAlignment="1" applyProtection="1">
      <alignment vertical="center"/>
      <protection/>
    </xf>
    <xf numFmtId="3" fontId="11" fillId="0" borderId="11" xfId="99" applyNumberFormat="1" applyFont="1" applyBorder="1" applyAlignment="1" applyProtection="1">
      <alignment vertical="center"/>
      <protection/>
    </xf>
    <xf numFmtId="1" fontId="10" fillId="34" borderId="14" xfId="98" applyNumberFormat="1" applyFont="1" applyFill="1" applyBorder="1" applyAlignment="1" applyProtection="1">
      <alignment vertical="center"/>
      <protection locked="0"/>
    </xf>
    <xf numFmtId="0" fontId="10" fillId="0" borderId="10" xfId="98" applyFont="1" applyBorder="1" applyAlignment="1" applyProtection="1">
      <alignment vertical="center" wrapText="1"/>
      <protection/>
    </xf>
    <xf numFmtId="0" fontId="10" fillId="0" borderId="10" xfId="98" applyFont="1" applyBorder="1" applyAlignment="1" applyProtection="1">
      <alignment horizontal="left" vertical="center" wrapText="1"/>
      <protection/>
    </xf>
    <xf numFmtId="49" fontId="10" fillId="0" borderId="10" xfId="98" applyNumberFormat="1" applyFont="1" applyBorder="1" applyAlignment="1" applyProtection="1">
      <alignment horizontal="center" vertical="center" wrapText="1"/>
      <protection/>
    </xf>
    <xf numFmtId="0" fontId="11" fillId="0" borderId="0" xfId="97" applyFont="1" applyBorder="1" applyAlignment="1" applyProtection="1">
      <alignment wrapText="1"/>
      <protection/>
    </xf>
    <xf numFmtId="0" fontId="11" fillId="0" borderId="0" xfId="97" applyFont="1" applyAlignment="1" applyProtection="1">
      <alignment wrapText="1"/>
      <protection/>
    </xf>
    <xf numFmtId="1" fontId="11" fillId="34" borderId="10" xfId="97" applyNumberFormat="1" applyFont="1" applyFill="1" applyBorder="1" applyAlignment="1" applyProtection="1">
      <alignment wrapText="1"/>
      <protection locked="0"/>
    </xf>
    <xf numFmtId="1" fontId="11" fillId="0" borderId="0" xfId="97" applyNumberFormat="1" applyFont="1" applyAlignment="1" applyProtection="1">
      <alignment wrapText="1"/>
      <protection/>
    </xf>
    <xf numFmtId="0" fontId="11" fillId="0" borderId="0" xfId="99" applyFont="1" applyBorder="1" applyProtection="1">
      <alignment/>
      <protection/>
    </xf>
    <xf numFmtId="0" fontId="10" fillId="0" borderId="0" xfId="99" applyFont="1" applyBorder="1" applyAlignment="1">
      <alignment horizontal="centerContinuous" vertical="center" wrapText="1"/>
      <protection/>
    </xf>
    <xf numFmtId="0" fontId="10" fillId="0" borderId="0" xfId="99" applyFont="1" applyBorder="1" applyAlignment="1" applyProtection="1">
      <alignment horizontal="left" vertical="center" wrapText="1"/>
      <protection/>
    </xf>
    <xf numFmtId="0" fontId="9" fillId="0" borderId="0" xfId="96" applyFont="1" applyAlignment="1">
      <alignment horizontal="left" vertical="top" wrapText="1"/>
      <protection/>
    </xf>
    <xf numFmtId="0" fontId="9" fillId="0" borderId="0" xfId="96" applyFont="1" applyAlignment="1">
      <alignment vertical="top" wrapText="1"/>
      <protection/>
    </xf>
    <xf numFmtId="0" fontId="9" fillId="0" borderId="0" xfId="96" applyFont="1" applyAlignment="1">
      <alignment vertical="top"/>
      <protection/>
    </xf>
    <xf numFmtId="0" fontId="5" fillId="0" borderId="0" xfId="96" applyFont="1" applyAlignment="1">
      <alignment vertical="top"/>
      <protection/>
    </xf>
    <xf numFmtId="0" fontId="7" fillId="0" borderId="0" xfId="96" applyFont="1" applyBorder="1" applyAlignment="1" applyProtection="1">
      <alignment vertical="top" wrapText="1"/>
      <protection locked="0"/>
    </xf>
    <xf numFmtId="1" fontId="9" fillId="34" borderId="12" xfId="96" applyNumberFormat="1" applyFont="1" applyFill="1" applyBorder="1" applyAlignment="1" applyProtection="1">
      <alignment vertical="top" wrapText="1"/>
      <protection locked="0"/>
    </xf>
    <xf numFmtId="1" fontId="9" fillId="34" borderId="15" xfId="96" applyNumberFormat="1" applyFont="1" applyFill="1" applyBorder="1" applyAlignment="1" applyProtection="1">
      <alignment vertical="top" wrapText="1"/>
      <protection locked="0"/>
    </xf>
    <xf numFmtId="1" fontId="9" fillId="36" borderId="15" xfId="96" applyNumberFormat="1" applyFont="1" applyFill="1" applyBorder="1" applyAlignment="1" applyProtection="1">
      <alignment vertical="top" wrapText="1"/>
      <protection locked="0"/>
    </xf>
    <xf numFmtId="1" fontId="9" fillId="0" borderId="15" xfId="96" applyNumberFormat="1" applyFont="1" applyBorder="1" applyAlignment="1" applyProtection="1">
      <alignment vertical="top" wrapText="1"/>
      <protection/>
    </xf>
    <xf numFmtId="1" fontId="9" fillId="0" borderId="12" xfId="96" applyNumberFormat="1" applyFont="1" applyBorder="1" applyAlignment="1" applyProtection="1">
      <alignment vertical="top" wrapText="1"/>
      <protection/>
    </xf>
    <xf numFmtId="1" fontId="9" fillId="0" borderId="15" xfId="96" applyNumberFormat="1" applyFont="1" applyFill="1" applyBorder="1" applyAlignment="1" applyProtection="1">
      <alignment vertical="top" wrapText="1"/>
      <protection/>
    </xf>
    <xf numFmtId="1" fontId="5" fillId="0" borderId="0" xfId="96" applyNumberFormat="1" applyFont="1" applyAlignment="1">
      <alignment vertical="top"/>
      <protection/>
    </xf>
    <xf numFmtId="1" fontId="9" fillId="35" borderId="15" xfId="96" applyNumberFormat="1" applyFont="1" applyFill="1" applyBorder="1" applyAlignment="1" applyProtection="1">
      <alignment vertical="top" wrapText="1"/>
      <protection locked="0"/>
    </xf>
    <xf numFmtId="1" fontId="9" fillId="0" borderId="16" xfId="96" applyNumberFormat="1" applyFont="1" applyBorder="1" applyAlignment="1" applyProtection="1">
      <alignment vertical="top" wrapText="1"/>
      <protection/>
    </xf>
    <xf numFmtId="1" fontId="9" fillId="36" borderId="17" xfId="96" applyNumberFormat="1" applyFont="1" applyFill="1" applyBorder="1" applyAlignment="1" applyProtection="1">
      <alignment vertical="top" wrapText="1"/>
      <protection locked="0"/>
    </xf>
    <xf numFmtId="1" fontId="9" fillId="0" borderId="18" xfId="96" applyNumberFormat="1" applyFont="1" applyBorder="1" applyAlignment="1" applyProtection="1">
      <alignment vertical="top" wrapText="1"/>
      <protection/>
    </xf>
    <xf numFmtId="1" fontId="7" fillId="0" borderId="15" xfId="96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96" applyNumberFormat="1" applyFont="1" applyBorder="1" applyAlignment="1" applyProtection="1">
      <alignment vertical="top" wrapText="1"/>
      <protection/>
    </xf>
    <xf numFmtId="1" fontId="9" fillId="0" borderId="20" xfId="96" applyNumberFormat="1" applyFont="1" applyBorder="1" applyAlignment="1" applyProtection="1">
      <alignment vertical="top" wrapText="1"/>
      <protection/>
    </xf>
    <xf numFmtId="0" fontId="7" fillId="0" borderId="0" xfId="96" applyFont="1" applyBorder="1" applyAlignment="1">
      <alignment vertical="top" wrapText="1"/>
      <protection/>
    </xf>
    <xf numFmtId="49" fontId="7" fillId="0" borderId="0" xfId="96" applyNumberFormat="1" applyFont="1" applyBorder="1" applyAlignment="1">
      <alignment vertical="top" wrapText="1"/>
      <protection/>
    </xf>
    <xf numFmtId="1" fontId="9" fillId="0" borderId="0" xfId="96" applyNumberFormat="1" applyFont="1" applyBorder="1" applyAlignment="1">
      <alignment vertical="top" wrapText="1"/>
      <protection/>
    </xf>
    <xf numFmtId="0" fontId="5" fillId="0" borderId="0" xfId="96" applyFont="1" applyAlignment="1" applyProtection="1">
      <alignment vertical="top" wrapText="1"/>
      <protection locked="0"/>
    </xf>
    <xf numFmtId="0" fontId="9" fillId="0" borderId="0" xfId="96" applyFont="1" applyAlignment="1" applyProtection="1">
      <alignment horizontal="left" vertical="top" wrapText="1"/>
      <protection locked="0"/>
    </xf>
    <xf numFmtId="0" fontId="9" fillId="0" borderId="0" xfId="96" applyFont="1" applyAlignment="1" applyProtection="1">
      <alignment vertical="top" wrapText="1"/>
      <protection locked="0"/>
    </xf>
    <xf numFmtId="0" fontId="9" fillId="0" borderId="0" xfId="96" applyFont="1" applyAlignment="1" applyProtection="1">
      <alignment vertical="top"/>
      <protection locked="0"/>
    </xf>
    <xf numFmtId="0" fontId="5" fillId="0" borderId="0" xfId="96" applyFont="1" applyBorder="1" applyAlignment="1" applyProtection="1">
      <alignment vertical="top" wrapText="1"/>
      <protection locked="0"/>
    </xf>
    <xf numFmtId="0" fontId="5" fillId="0" borderId="0" xfId="96" applyFont="1" applyAlignment="1" applyProtection="1">
      <alignment horizontal="left" vertical="top" wrapText="1"/>
      <protection locked="0"/>
    </xf>
    <xf numFmtId="0" fontId="5" fillId="0" borderId="0" xfId="96" applyFont="1" applyAlignment="1" applyProtection="1">
      <alignment vertical="top"/>
      <protection locked="0"/>
    </xf>
    <xf numFmtId="1" fontId="5" fillId="0" borderId="0" xfId="96" applyNumberFormat="1" applyFont="1" applyAlignment="1" applyProtection="1">
      <alignment vertical="top" wrapText="1"/>
      <protection locked="0"/>
    </xf>
    <xf numFmtId="0" fontId="10" fillId="0" borderId="13" xfId="99" applyFont="1" applyBorder="1" applyAlignment="1">
      <alignment horizontal="centerContinuous" vertical="center" wrapText="1"/>
      <protection/>
    </xf>
    <xf numFmtId="0" fontId="10" fillId="0" borderId="21" xfId="99" applyFont="1" applyBorder="1" applyAlignment="1">
      <alignment horizontal="centerContinuous" vertical="center" wrapText="1"/>
      <protection/>
    </xf>
    <xf numFmtId="0" fontId="10" fillId="0" borderId="11" xfId="99" applyFont="1" applyBorder="1" applyAlignment="1">
      <alignment horizontal="centerContinuous" vertical="center" wrapText="1"/>
      <protection/>
    </xf>
    <xf numFmtId="0" fontId="10" fillId="33" borderId="13" xfId="99" applyFont="1" applyFill="1" applyBorder="1" applyAlignment="1">
      <alignment horizontal="centerContinuous" vertical="center" wrapText="1"/>
      <protection/>
    </xf>
    <xf numFmtId="0" fontId="10" fillId="33" borderId="11" xfId="99" applyFont="1" applyFill="1" applyBorder="1" applyAlignment="1">
      <alignment horizontal="centerContinuous" vertical="center" wrapText="1"/>
      <protection/>
    </xf>
    <xf numFmtId="1" fontId="11" fillId="33" borderId="12" xfId="99" applyNumberFormat="1" applyFont="1" applyFill="1" applyBorder="1" applyAlignment="1" applyProtection="1">
      <alignment vertical="center"/>
      <protection locked="0"/>
    </xf>
    <xf numFmtId="1" fontId="11" fillId="33" borderId="22" xfId="99" applyNumberFormat="1" applyFont="1" applyFill="1" applyBorder="1" applyAlignment="1" applyProtection="1">
      <alignment vertical="center"/>
      <protection locked="0"/>
    </xf>
    <xf numFmtId="1" fontId="11" fillId="33" borderId="14" xfId="99" applyNumberFormat="1" applyFont="1" applyFill="1" applyBorder="1" applyAlignment="1" applyProtection="1">
      <alignment vertical="center"/>
      <protection locked="0"/>
    </xf>
    <xf numFmtId="1" fontId="11" fillId="34" borderId="10" xfId="99" applyNumberFormat="1" applyFont="1" applyFill="1" applyBorder="1" applyAlignment="1" applyProtection="1">
      <alignment vertical="center"/>
      <protection locked="0"/>
    </xf>
    <xf numFmtId="0" fontId="10" fillId="0" borderId="13" xfId="99" applyFont="1" applyBorder="1" applyAlignment="1">
      <alignment horizontal="left" vertical="center" wrapText="1"/>
      <protection/>
    </xf>
    <xf numFmtId="1" fontId="11" fillId="0" borderId="12" xfId="99" applyNumberFormat="1" applyFont="1" applyFill="1" applyBorder="1" applyAlignment="1" applyProtection="1">
      <alignment vertical="center"/>
      <protection locked="0"/>
    </xf>
    <xf numFmtId="3" fontId="11" fillId="0" borderId="0" xfId="99" applyNumberFormat="1" applyFont="1" applyBorder="1" applyProtection="1">
      <alignment/>
      <protection/>
    </xf>
    <xf numFmtId="0" fontId="10" fillId="0" borderId="12" xfId="99" applyFont="1" applyBorder="1" applyAlignment="1">
      <alignment horizontal="centerContinuous" vertical="center" wrapText="1"/>
      <protection/>
    </xf>
    <xf numFmtId="0" fontId="10" fillId="0" borderId="14" xfId="99" applyFont="1" applyBorder="1" applyAlignment="1">
      <alignment horizontal="centerContinuous" vertical="center" wrapText="1"/>
      <protection/>
    </xf>
    <xf numFmtId="0" fontId="10" fillId="0" borderId="16" xfId="99" applyFont="1" applyBorder="1" applyAlignment="1">
      <alignment horizontal="left" vertical="center" wrapText="1"/>
      <protection/>
    </xf>
    <xf numFmtId="0" fontId="10" fillId="0" borderId="11" xfId="99" applyFont="1" applyBorder="1" applyAlignment="1">
      <alignment horizontal="center" vertical="center" wrapText="1"/>
      <protection/>
    </xf>
    <xf numFmtId="0" fontId="10" fillId="0" borderId="11" xfId="99" applyFont="1" applyFill="1" applyBorder="1" applyAlignment="1">
      <alignment horizontal="center" vertical="center" wrapText="1"/>
      <protection/>
    </xf>
    <xf numFmtId="0" fontId="10" fillId="0" borderId="23" xfId="99" applyFont="1" applyBorder="1" applyAlignment="1">
      <alignment horizontal="centerContinuous" vertical="center" wrapText="1"/>
      <protection/>
    </xf>
    <xf numFmtId="0" fontId="10" fillId="33" borderId="21" xfId="99" applyFont="1" applyFill="1" applyBorder="1" applyAlignment="1">
      <alignment horizontal="center" vertical="center" wrapText="1"/>
      <protection/>
    </xf>
    <xf numFmtId="0" fontId="10" fillId="0" borderId="16" xfId="99" applyFont="1" applyBorder="1" applyAlignment="1">
      <alignment horizontal="centerContinuous" vertical="center" wrapText="1"/>
      <protection/>
    </xf>
    <xf numFmtId="0" fontId="10" fillId="0" borderId="17" xfId="99" applyFont="1" applyBorder="1" applyAlignment="1">
      <alignment horizontal="center" vertical="center" wrapText="1"/>
      <protection/>
    </xf>
    <xf numFmtId="0" fontId="10" fillId="0" borderId="24" xfId="99" applyFont="1" applyBorder="1" applyAlignment="1">
      <alignment horizontal="centerContinuous" vertical="center" wrapText="1"/>
      <protection/>
    </xf>
    <xf numFmtId="0" fontId="10" fillId="0" borderId="25" xfId="99" applyFont="1" applyBorder="1" applyAlignment="1">
      <alignment horizontal="centerContinuous" vertical="center" wrapText="1"/>
      <protection/>
    </xf>
    <xf numFmtId="49" fontId="10" fillId="0" borderId="16" xfId="99" applyNumberFormat="1" applyFont="1" applyBorder="1" applyAlignment="1">
      <alignment horizontal="centerContinuous" vertical="center" wrapText="1"/>
      <protection/>
    </xf>
    <xf numFmtId="49" fontId="10" fillId="0" borderId="17" xfId="99" applyNumberFormat="1" applyFont="1" applyBorder="1" applyAlignment="1">
      <alignment horizontal="centerContinuous" vertical="center" wrapText="1"/>
      <protection/>
    </xf>
    <xf numFmtId="0" fontId="7" fillId="0" borderId="0" xfId="96" applyFont="1" applyBorder="1" applyAlignment="1" applyProtection="1">
      <alignment horizontal="left" vertical="top" wrapText="1"/>
      <protection locked="0"/>
    </xf>
    <xf numFmtId="0" fontId="7" fillId="0" borderId="0" xfId="96" applyFont="1" applyBorder="1" applyAlignment="1" applyProtection="1">
      <alignment horizontal="centerContinuous" vertical="top" wrapText="1"/>
      <protection locked="0"/>
    </xf>
    <xf numFmtId="0" fontId="7" fillId="0" borderId="0" xfId="96" applyFont="1" applyAlignment="1" applyProtection="1">
      <alignment horizontal="left" vertical="top" wrapText="1"/>
      <protection locked="0"/>
    </xf>
    <xf numFmtId="0" fontId="9" fillId="0" borderId="0" xfId="96" applyFont="1" applyBorder="1" applyAlignment="1" applyProtection="1">
      <alignment horizontal="centerContinuous" vertical="top" wrapText="1"/>
      <protection locked="0"/>
    </xf>
    <xf numFmtId="0" fontId="7" fillId="0" borderId="0" xfId="96" applyFont="1" applyAlignment="1" applyProtection="1">
      <alignment horizontal="center" vertical="top" wrapText="1"/>
      <protection locked="0"/>
    </xf>
    <xf numFmtId="0" fontId="9" fillId="0" borderId="0" xfId="96" applyFont="1" applyAlignment="1" applyProtection="1">
      <alignment horizontal="left" vertical="top"/>
      <protection locked="0"/>
    </xf>
    <xf numFmtId="0" fontId="7" fillId="0" borderId="0" xfId="96" applyFont="1" applyBorder="1" applyAlignment="1" applyProtection="1">
      <alignment horizontal="center" vertical="top"/>
      <protection locked="0"/>
    </xf>
    <xf numFmtId="0" fontId="7" fillId="0" borderId="0" xfId="97" applyFont="1" applyAlignment="1" applyProtection="1">
      <alignment wrapText="1"/>
      <protection locked="0"/>
    </xf>
    <xf numFmtId="0" fontId="7" fillId="0" borderId="26" xfId="96" applyFont="1" applyBorder="1" applyAlignment="1" applyProtection="1">
      <alignment horizontal="center" vertical="center"/>
      <protection/>
    </xf>
    <xf numFmtId="0" fontId="7" fillId="0" borderId="27" xfId="96" applyFont="1" applyBorder="1" applyAlignment="1" applyProtection="1">
      <alignment horizontal="center" vertical="top" wrapText="1"/>
      <protection/>
    </xf>
    <xf numFmtId="14" fontId="7" fillId="0" borderId="27" xfId="96" applyNumberFormat="1" applyFont="1" applyBorder="1" applyAlignment="1" applyProtection="1">
      <alignment horizontal="center" vertical="top" wrapText="1"/>
      <protection/>
    </xf>
    <xf numFmtId="49" fontId="7" fillId="0" borderId="27" xfId="96" applyNumberFormat="1" applyFont="1" applyBorder="1" applyAlignment="1" applyProtection="1">
      <alignment horizontal="center" vertical="center" wrapText="1"/>
      <protection/>
    </xf>
    <xf numFmtId="14" fontId="7" fillId="0" borderId="28" xfId="96" applyNumberFormat="1" applyFont="1" applyBorder="1" applyAlignment="1" applyProtection="1">
      <alignment horizontal="center" vertical="top" wrapText="1"/>
      <protection/>
    </xf>
    <xf numFmtId="0" fontId="7" fillId="0" borderId="29" xfId="96" applyFont="1" applyBorder="1" applyAlignment="1" applyProtection="1">
      <alignment horizontal="center" vertical="center" wrapText="1"/>
      <protection/>
    </xf>
    <xf numFmtId="0" fontId="7" fillId="0" borderId="10" xfId="96" applyFont="1" applyBorder="1" applyAlignment="1" applyProtection="1">
      <alignment horizontal="center" vertical="top" wrapText="1"/>
      <protection/>
    </xf>
    <xf numFmtId="49" fontId="7" fillId="0" borderId="10" xfId="96" applyNumberFormat="1" applyFont="1" applyBorder="1" applyAlignment="1" applyProtection="1">
      <alignment horizontal="center" vertical="center" wrapText="1"/>
      <protection/>
    </xf>
    <xf numFmtId="0" fontId="7" fillId="0" borderId="15" xfId="96" applyFont="1" applyBorder="1" applyAlignment="1" applyProtection="1">
      <alignment horizontal="center" vertical="top" wrapText="1"/>
      <protection/>
    </xf>
    <xf numFmtId="49" fontId="7" fillId="0" borderId="10" xfId="96" applyNumberFormat="1" applyFont="1" applyBorder="1" applyAlignment="1" applyProtection="1">
      <alignment horizontal="right" vertical="top" wrapText="1"/>
      <protection/>
    </xf>
    <xf numFmtId="0" fontId="9" fillId="0" borderId="10" xfId="96" applyFont="1" applyBorder="1" applyAlignment="1" applyProtection="1">
      <alignment vertical="top" wrapText="1"/>
      <protection/>
    </xf>
    <xf numFmtId="0" fontId="9" fillId="0" borderId="12" xfId="96" applyFont="1" applyBorder="1" applyAlignment="1" applyProtection="1">
      <alignment vertical="top" wrapText="1"/>
      <protection/>
    </xf>
    <xf numFmtId="49" fontId="7" fillId="33" borderId="16" xfId="96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96" applyFont="1" applyFill="1" applyBorder="1" applyAlignment="1" applyProtection="1">
      <alignment vertical="top" wrapText="1"/>
      <protection/>
    </xf>
    <xf numFmtId="0" fontId="9" fillId="0" borderId="10" xfId="96" applyFont="1" applyBorder="1" applyAlignment="1" applyProtection="1">
      <alignment horizontal="right" vertical="top" wrapText="1"/>
      <protection/>
    </xf>
    <xf numFmtId="0" fontId="16" fillId="37" borderId="10" xfId="96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96" applyNumberFormat="1" applyFont="1" applyBorder="1" applyAlignment="1" applyProtection="1">
      <alignment horizontal="right" vertical="top" wrapText="1"/>
      <protection/>
    </xf>
    <xf numFmtId="1" fontId="5" fillId="0" borderId="10" xfId="96" applyNumberFormat="1" applyFont="1" applyBorder="1" applyAlignment="1" applyProtection="1">
      <alignment horizontal="right" vertical="top" wrapText="1"/>
      <protection/>
    </xf>
    <xf numFmtId="0" fontId="16" fillId="37" borderId="10" xfId="96" applyFont="1" applyFill="1" applyBorder="1" applyAlignment="1" applyProtection="1">
      <alignment vertical="top"/>
      <protection/>
    </xf>
    <xf numFmtId="49" fontId="5" fillId="0" borderId="10" xfId="96" applyNumberFormat="1" applyFont="1" applyFill="1" applyBorder="1" applyAlignment="1" applyProtection="1">
      <alignment horizontal="right" vertical="top" wrapText="1"/>
      <protection/>
    </xf>
    <xf numFmtId="1" fontId="6" fillId="0" borderId="10" xfId="96" applyNumberFormat="1" applyFont="1" applyBorder="1" applyAlignment="1" applyProtection="1">
      <alignment horizontal="right" vertical="top" wrapText="1"/>
      <protection/>
    </xf>
    <xf numFmtId="1" fontId="8" fillId="0" borderId="12" xfId="96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96" applyNumberFormat="1" applyFont="1" applyBorder="1" applyAlignment="1" applyProtection="1">
      <alignment horizontal="right" vertical="top" wrapText="1"/>
      <protection/>
    </xf>
    <xf numFmtId="49" fontId="6" fillId="0" borderId="10" xfId="96" applyNumberFormat="1" applyFont="1" applyFill="1" applyBorder="1" applyAlignment="1" applyProtection="1">
      <alignment horizontal="right" vertical="top" wrapText="1"/>
      <protection/>
    </xf>
    <xf numFmtId="1" fontId="16" fillId="37" borderId="10" xfId="96" applyNumberFormat="1" applyFont="1" applyFill="1" applyBorder="1" applyAlignment="1" applyProtection="1">
      <alignment vertical="top" wrapText="1"/>
      <protection/>
    </xf>
    <xf numFmtId="1" fontId="9" fillId="0" borderId="10" xfId="96" applyNumberFormat="1" applyFont="1" applyBorder="1" applyAlignment="1" applyProtection="1">
      <alignment vertical="top" wrapText="1"/>
      <protection/>
    </xf>
    <xf numFmtId="1" fontId="16" fillId="37" borderId="10" xfId="96" applyNumberFormat="1" applyFont="1" applyFill="1" applyBorder="1" applyAlignment="1" applyProtection="1">
      <alignment vertical="top"/>
      <protection/>
    </xf>
    <xf numFmtId="1" fontId="4" fillId="0" borderId="16" xfId="96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96" applyNumberFormat="1" applyFont="1" applyBorder="1" applyAlignment="1" applyProtection="1">
      <alignment horizontal="right" vertical="top" wrapText="1"/>
      <protection/>
    </xf>
    <xf numFmtId="1" fontId="7" fillId="0" borderId="16" xfId="96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96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96" applyNumberFormat="1" applyFont="1" applyFill="1" applyBorder="1" applyAlignment="1" applyProtection="1">
      <alignment vertical="top"/>
      <protection/>
    </xf>
    <xf numFmtId="0" fontId="16" fillId="37" borderId="29" xfId="96" applyNumberFormat="1" applyFont="1" applyFill="1" applyBorder="1" applyAlignment="1" applyProtection="1">
      <alignment vertical="top" wrapText="1"/>
      <protection/>
    </xf>
    <xf numFmtId="49" fontId="4" fillId="0" borderId="10" xfId="96" applyNumberFormat="1" applyFont="1" applyFill="1" applyBorder="1" applyAlignment="1" applyProtection="1">
      <alignment horizontal="right" vertical="top" wrapText="1"/>
      <protection/>
    </xf>
    <xf numFmtId="1" fontId="7" fillId="0" borderId="10" xfId="96" applyNumberFormat="1" applyFont="1" applyBorder="1" applyAlignment="1" applyProtection="1">
      <alignment horizontal="right" vertical="top" wrapText="1"/>
      <protection/>
    </xf>
    <xf numFmtId="1" fontId="9" fillId="0" borderId="10" xfId="96" applyNumberFormat="1" applyFont="1" applyBorder="1" applyAlignment="1" applyProtection="1">
      <alignment horizontal="right" vertical="top" wrapText="1"/>
      <protection/>
    </xf>
    <xf numFmtId="1" fontId="6" fillId="0" borderId="13" xfId="96" applyNumberFormat="1" applyFont="1" applyBorder="1" applyAlignment="1" applyProtection="1">
      <alignment horizontal="right" vertical="top" wrapText="1"/>
      <protection/>
    </xf>
    <xf numFmtId="1" fontId="5" fillId="0" borderId="16" xfId="96" applyNumberFormat="1" applyFont="1" applyBorder="1" applyAlignment="1" applyProtection="1">
      <alignment horizontal="right" vertical="top" wrapText="1"/>
      <protection/>
    </xf>
    <xf numFmtId="1" fontId="9" fillId="0" borderId="30" xfId="96" applyNumberFormat="1" applyFont="1" applyBorder="1" applyAlignment="1" applyProtection="1">
      <alignment vertical="top" wrapText="1"/>
      <protection/>
    </xf>
    <xf numFmtId="1" fontId="9" fillId="0" borderId="31" xfId="96" applyNumberFormat="1" applyFont="1" applyBorder="1" applyAlignment="1" applyProtection="1">
      <alignment vertical="top" wrapText="1"/>
      <protection/>
    </xf>
    <xf numFmtId="1" fontId="5" fillId="0" borderId="23" xfId="96" applyNumberFormat="1" applyFont="1" applyBorder="1" applyAlignment="1" applyProtection="1">
      <alignment horizontal="right" vertical="top" wrapText="1"/>
      <protection/>
    </xf>
    <xf numFmtId="1" fontId="9" fillId="0" borderId="32" xfId="96" applyNumberFormat="1" applyFont="1" applyBorder="1" applyAlignment="1" applyProtection="1">
      <alignment vertical="top" wrapText="1"/>
      <protection/>
    </xf>
    <xf numFmtId="1" fontId="9" fillId="0" borderId="33" xfId="96" applyNumberFormat="1" applyFont="1" applyBorder="1" applyAlignment="1" applyProtection="1">
      <alignment vertical="top" wrapText="1"/>
      <protection/>
    </xf>
    <xf numFmtId="1" fontId="6" fillId="0" borderId="11" xfId="96" applyNumberFormat="1" applyFont="1" applyBorder="1" applyAlignment="1" applyProtection="1">
      <alignment horizontal="right" vertical="top" wrapText="1"/>
      <protection/>
    </xf>
    <xf numFmtId="1" fontId="6" fillId="33" borderId="10" xfId="96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96" applyNumberFormat="1" applyFont="1" applyBorder="1" applyAlignment="1" applyProtection="1">
      <alignment horizontal="right" vertical="top" wrapText="1"/>
      <protection/>
    </xf>
    <xf numFmtId="49" fontId="4" fillId="0" borderId="36" xfId="96" applyNumberFormat="1" applyFont="1" applyBorder="1" applyAlignment="1" applyProtection="1">
      <alignment horizontal="right" vertical="top" wrapText="1"/>
      <protection/>
    </xf>
    <xf numFmtId="1" fontId="4" fillId="0" borderId="36" xfId="96" applyNumberFormat="1" applyFont="1" applyBorder="1" applyAlignment="1" applyProtection="1">
      <alignment horizontal="right" vertical="top" wrapText="1"/>
      <protection/>
    </xf>
    <xf numFmtId="0" fontId="5" fillId="0" borderId="0" xfId="96" applyFont="1" applyAlignment="1" applyProtection="1">
      <alignment vertical="top"/>
      <protection/>
    </xf>
    <xf numFmtId="1" fontId="5" fillId="0" borderId="0" xfId="96" applyNumberFormat="1" applyFont="1" applyAlignment="1" applyProtection="1">
      <alignment vertical="top"/>
      <protection/>
    </xf>
    <xf numFmtId="0" fontId="10" fillId="0" borderId="10" xfId="98" applyFont="1" applyBorder="1" applyAlignment="1" applyProtection="1">
      <alignment horizontal="center" vertical="center" wrapText="1"/>
      <protection/>
    </xf>
    <xf numFmtId="0" fontId="10" fillId="0" borderId="14" xfId="98" applyFont="1" applyBorder="1" applyAlignment="1" applyProtection="1">
      <alignment horizontal="center" vertical="center" wrapText="1"/>
      <protection/>
    </xf>
    <xf numFmtId="0" fontId="10" fillId="0" borderId="12" xfId="98" applyFont="1" applyBorder="1" applyAlignment="1" applyProtection="1">
      <alignment horizontal="center" vertical="center" wrapText="1"/>
      <protection/>
    </xf>
    <xf numFmtId="0" fontId="10" fillId="0" borderId="11" xfId="98" applyFont="1" applyBorder="1" applyAlignment="1" applyProtection="1">
      <alignment horizontal="center" vertical="center" wrapText="1"/>
      <protection/>
    </xf>
    <xf numFmtId="0" fontId="12" fillId="0" borderId="10" xfId="98" applyFont="1" applyBorder="1" applyAlignment="1" applyProtection="1">
      <alignment vertical="center" wrapText="1"/>
      <protection/>
    </xf>
    <xf numFmtId="0" fontId="11" fillId="0" borderId="10" xfId="98" applyFont="1" applyFill="1" applyBorder="1" applyProtection="1">
      <alignment/>
      <protection/>
    </xf>
    <xf numFmtId="0" fontId="11" fillId="0" borderId="10" xfId="98" applyFont="1" applyBorder="1" applyAlignment="1" applyProtection="1">
      <alignment vertical="center" wrapText="1"/>
      <protection/>
    </xf>
    <xf numFmtId="3" fontId="11" fillId="0" borderId="10" xfId="98" applyNumberFormat="1" applyFont="1" applyBorder="1" applyAlignment="1" applyProtection="1">
      <alignment horizontal="center" vertical="center"/>
      <protection/>
    </xf>
    <xf numFmtId="0" fontId="11" fillId="0" borderId="10" xfId="98" applyFont="1" applyFill="1" applyBorder="1" applyAlignment="1" applyProtection="1">
      <alignment vertical="center" wrapText="1"/>
      <protection/>
    </xf>
    <xf numFmtId="0" fontId="12" fillId="0" borderId="10" xfId="98" applyFont="1" applyBorder="1" applyAlignment="1" applyProtection="1">
      <alignment horizontal="right" vertical="center" wrapText="1"/>
      <protection/>
    </xf>
    <xf numFmtId="0" fontId="11" fillId="0" borderId="10" xfId="98" applyFont="1" applyBorder="1" applyAlignment="1" applyProtection="1">
      <alignment horizontal="left" vertical="center" wrapText="1"/>
      <protection/>
    </xf>
    <xf numFmtId="3" fontId="12" fillId="0" borderId="10" xfId="98" applyNumberFormat="1" applyFont="1" applyBorder="1" applyAlignment="1" applyProtection="1">
      <alignment horizontal="center" vertical="center"/>
      <protection/>
    </xf>
    <xf numFmtId="0" fontId="11" fillId="0" borderId="10" xfId="98" applyFont="1" applyBorder="1" applyAlignment="1" applyProtection="1">
      <alignment wrapText="1"/>
      <protection/>
    </xf>
    <xf numFmtId="0" fontId="11" fillId="0" borderId="14" xfId="98" applyFont="1" applyBorder="1" applyAlignment="1" applyProtection="1">
      <alignment horizontal="center" vertical="center" wrapText="1"/>
      <protection/>
    </xf>
    <xf numFmtId="0" fontId="12" fillId="0" borderId="14" xfId="98" applyFont="1" applyBorder="1" applyAlignment="1" applyProtection="1">
      <alignment horizontal="center" vertical="center" wrapText="1"/>
      <protection/>
    </xf>
    <xf numFmtId="0" fontId="12" fillId="0" borderId="14" xfId="98" applyFont="1" applyBorder="1" applyAlignment="1" applyProtection="1">
      <alignment horizontal="center" wrapText="1"/>
      <protection/>
    </xf>
    <xf numFmtId="0" fontId="13" fillId="0" borderId="10" xfId="98" applyFont="1" applyBorder="1" applyAlignment="1" applyProtection="1">
      <alignment vertical="center" wrapText="1"/>
      <protection/>
    </xf>
    <xf numFmtId="0" fontId="11" fillId="0" borderId="29" xfId="98" applyFont="1" applyBorder="1" applyAlignment="1" applyProtection="1">
      <alignment vertical="center" wrapText="1"/>
      <protection/>
    </xf>
    <xf numFmtId="49" fontId="11" fillId="0" borderId="14" xfId="98" applyNumberFormat="1" applyFont="1" applyBorder="1" applyAlignment="1" applyProtection="1">
      <alignment horizontal="center" vertical="center" wrapText="1"/>
      <protection/>
    </xf>
    <xf numFmtId="0" fontId="11" fillId="0" borderId="22" xfId="98" applyFont="1" applyBorder="1" applyAlignment="1" applyProtection="1">
      <alignment vertical="center" wrapText="1"/>
      <protection/>
    </xf>
    <xf numFmtId="0" fontId="10" fillId="0" borderId="12" xfId="98" applyFont="1" applyBorder="1" applyAlignment="1" applyProtection="1">
      <alignment vertical="center" wrapText="1"/>
      <protection/>
    </xf>
    <xf numFmtId="0" fontId="14" fillId="0" borderId="10" xfId="98" applyFont="1" applyBorder="1" applyAlignment="1" applyProtection="1">
      <alignment vertical="center" wrapText="1"/>
      <protection/>
    </xf>
    <xf numFmtId="0" fontId="11" fillId="0" borderId="0" xfId="98" applyFont="1" applyBorder="1" applyAlignment="1" applyProtection="1">
      <alignment wrapText="1"/>
      <protection/>
    </xf>
    <xf numFmtId="1" fontId="11" fillId="0" borderId="10" xfId="98" applyNumberFormat="1" applyFont="1" applyBorder="1" applyAlignment="1" applyProtection="1">
      <alignment vertical="center"/>
      <protection/>
    </xf>
    <xf numFmtId="1" fontId="9" fillId="38" borderId="15" xfId="96" applyNumberFormat="1" applyFont="1" applyFill="1" applyBorder="1" applyAlignment="1" applyProtection="1">
      <alignment vertical="top" wrapText="1"/>
      <protection locked="0"/>
    </xf>
    <xf numFmtId="1" fontId="9" fillId="38" borderId="12" xfId="96" applyNumberFormat="1" applyFont="1" applyFill="1" applyBorder="1" applyAlignment="1" applyProtection="1">
      <alignment vertical="top" wrapText="1"/>
      <protection locked="0"/>
    </xf>
    <xf numFmtId="0" fontId="11" fillId="0" borderId="0" xfId="97" applyFont="1" applyAlignment="1" applyProtection="1">
      <alignment wrapText="1"/>
      <protection locked="0"/>
    </xf>
    <xf numFmtId="0" fontId="11" fillId="0" borderId="0" xfId="97" applyFont="1" applyFill="1" applyAlignment="1" applyProtection="1">
      <alignment wrapText="1"/>
      <protection locked="0"/>
    </xf>
    <xf numFmtId="0" fontId="10" fillId="0" borderId="0" xfId="97" applyFont="1" applyBorder="1" applyAlignment="1" applyProtection="1">
      <alignment horizontal="centerContinuous" vertical="center" wrapText="1"/>
      <protection locked="0"/>
    </xf>
    <xf numFmtId="0" fontId="10" fillId="0" borderId="0" xfId="97" applyFont="1" applyFill="1" applyBorder="1" applyAlignment="1" applyProtection="1">
      <alignment horizontal="centerContinuous" vertical="center" wrapText="1"/>
      <protection locked="0"/>
    </xf>
    <xf numFmtId="1" fontId="11" fillId="0" borderId="0" xfId="97" applyNumberFormat="1" applyFont="1" applyBorder="1" applyAlignment="1" applyProtection="1">
      <alignment wrapText="1"/>
      <protection/>
    </xf>
    <xf numFmtId="0" fontId="11" fillId="0" borderId="0" xfId="97" applyFont="1" applyAlignment="1" applyProtection="1">
      <alignment horizontal="centerContinuous" wrapText="1"/>
      <protection/>
    </xf>
    <xf numFmtId="0" fontId="11" fillId="0" borderId="0" xfId="97" applyFont="1" applyAlignment="1" applyProtection="1">
      <alignment horizontal="center" wrapText="1"/>
      <protection/>
    </xf>
    <xf numFmtId="0" fontId="10" fillId="0" borderId="0" xfId="97" applyFont="1" applyAlignment="1" applyProtection="1">
      <alignment wrapText="1"/>
      <protection/>
    </xf>
    <xf numFmtId="0" fontId="10" fillId="0" borderId="10" xfId="97" applyFont="1" applyBorder="1" applyAlignment="1" applyProtection="1">
      <alignment horizontal="center" vertical="center" wrapText="1"/>
      <protection/>
    </xf>
    <xf numFmtId="14" fontId="10" fillId="0" borderId="10" xfId="97" applyNumberFormat="1" applyFont="1" applyFill="1" applyBorder="1" applyAlignment="1" applyProtection="1">
      <alignment horizontal="center" vertical="center" wrapText="1"/>
      <protection/>
    </xf>
    <xf numFmtId="0" fontId="11" fillId="0" borderId="0" xfId="97" applyFont="1" applyBorder="1" applyAlignment="1" applyProtection="1">
      <alignment horizontal="center" wrapText="1"/>
      <protection/>
    </xf>
    <xf numFmtId="49" fontId="10" fillId="0" borderId="10" xfId="97" applyNumberFormat="1" applyFont="1" applyFill="1" applyBorder="1" applyAlignment="1" applyProtection="1">
      <alignment horizontal="center" vertical="center" wrapText="1"/>
      <protection/>
    </xf>
    <xf numFmtId="0" fontId="12" fillId="0" borderId="10" xfId="97" applyFont="1" applyBorder="1" applyAlignment="1" applyProtection="1">
      <alignment wrapText="1"/>
      <protection/>
    </xf>
    <xf numFmtId="49" fontId="12" fillId="0" borderId="10" xfId="97" applyNumberFormat="1" applyFont="1" applyBorder="1" applyAlignment="1" applyProtection="1">
      <alignment wrapText="1"/>
      <protection/>
    </xf>
    <xf numFmtId="0" fontId="11" fillId="0" borderId="10" xfId="97" applyFont="1" applyBorder="1" applyAlignment="1" applyProtection="1">
      <alignment wrapText="1"/>
      <protection/>
    </xf>
    <xf numFmtId="49" fontId="11" fillId="0" borderId="10" xfId="97" applyNumberFormat="1" applyFont="1" applyBorder="1" applyAlignment="1" applyProtection="1">
      <alignment horizontal="center" wrapText="1"/>
      <protection/>
    </xf>
    <xf numFmtId="0" fontId="11" fillId="0" borderId="10" xfId="97" applyFont="1" applyFill="1" applyBorder="1" applyAlignment="1" applyProtection="1">
      <alignment wrapText="1"/>
      <protection/>
    </xf>
    <xf numFmtId="49" fontId="11" fillId="0" borderId="10" xfId="97" applyNumberFormat="1" applyFont="1" applyFill="1" applyBorder="1" applyAlignment="1" applyProtection="1">
      <alignment horizontal="center" wrapText="1"/>
      <protection/>
    </xf>
    <xf numFmtId="0" fontId="10" fillId="0" borderId="10" xfId="97" applyFont="1" applyBorder="1" applyAlignment="1" applyProtection="1">
      <alignment horizontal="right" wrapText="1"/>
      <protection/>
    </xf>
    <xf numFmtId="49" fontId="10" fillId="0" borderId="10" xfId="97" applyNumberFormat="1" applyFont="1" applyBorder="1" applyAlignment="1" applyProtection="1">
      <alignment horizontal="center" wrapText="1"/>
      <protection/>
    </xf>
    <xf numFmtId="49" fontId="12" fillId="0" borderId="10" xfId="97" applyNumberFormat="1" applyFont="1" applyBorder="1" applyAlignment="1" applyProtection="1">
      <alignment horizontal="center" wrapText="1"/>
      <protection/>
    </xf>
    <xf numFmtId="1" fontId="11" fillId="0" borderId="10" xfId="97" applyNumberFormat="1" applyFont="1" applyFill="1" applyBorder="1" applyAlignment="1" applyProtection="1">
      <alignment wrapText="1"/>
      <protection/>
    </xf>
    <xf numFmtId="0" fontId="10" fillId="0" borderId="10" xfId="97" applyFont="1" applyBorder="1" applyAlignment="1" applyProtection="1">
      <alignment wrapText="1"/>
      <protection/>
    </xf>
    <xf numFmtId="49" fontId="11" fillId="0" borderId="0" xfId="97" applyNumberFormat="1" applyFont="1" applyBorder="1" applyAlignment="1" applyProtection="1">
      <alignment wrapText="1"/>
      <protection/>
    </xf>
    <xf numFmtId="1" fontId="11" fillId="0" borderId="0" xfId="97" applyNumberFormat="1" applyFont="1" applyFill="1" applyBorder="1" applyAlignment="1" applyProtection="1">
      <alignment wrapText="1"/>
      <protection/>
    </xf>
    <xf numFmtId="0" fontId="10" fillId="0" borderId="0" xfId="97" applyFont="1" applyAlignment="1" applyProtection="1">
      <alignment horizontal="center"/>
      <protection/>
    </xf>
    <xf numFmtId="1" fontId="11" fillId="0" borderId="10" xfId="99" applyNumberFormat="1" applyFont="1" applyFill="1" applyBorder="1" applyAlignment="1" applyProtection="1">
      <alignment vertical="center"/>
      <protection/>
    </xf>
    <xf numFmtId="1" fontId="11" fillId="0" borderId="12" xfId="99" applyNumberFormat="1" applyFont="1" applyFill="1" applyBorder="1" applyAlignment="1" applyProtection="1">
      <alignment vertical="center"/>
      <protection/>
    </xf>
    <xf numFmtId="0" fontId="10" fillId="0" borderId="0" xfId="99" applyFont="1" applyBorder="1" applyAlignment="1" applyProtection="1">
      <alignment vertical="center" wrapText="1"/>
      <protection locked="0"/>
    </xf>
    <xf numFmtId="49" fontId="10" fillId="0" borderId="0" xfId="99" applyNumberFormat="1" applyFont="1" applyBorder="1" applyAlignment="1" applyProtection="1">
      <alignment horizontal="center" vertical="center" wrapText="1"/>
      <protection locked="0"/>
    </xf>
    <xf numFmtId="0" fontId="11" fillId="0" borderId="0" xfId="99" applyFont="1" applyBorder="1" applyProtection="1">
      <alignment/>
      <protection locked="0"/>
    </xf>
    <xf numFmtId="0" fontId="10" fillId="0" borderId="0" xfId="98" applyFont="1" applyBorder="1" applyAlignment="1" applyProtection="1">
      <alignment wrapText="1"/>
      <protection locked="0"/>
    </xf>
    <xf numFmtId="1" fontId="11" fillId="0" borderId="0" xfId="98" applyNumberFormat="1" applyFont="1" applyBorder="1" applyProtection="1">
      <alignment/>
      <protection locked="0"/>
    </xf>
    <xf numFmtId="0" fontId="10" fillId="0" borderId="0" xfId="9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96" applyFont="1" applyBorder="1" applyAlignment="1" applyProtection="1">
      <alignment horizontal="left" vertical="top" wrapText="1"/>
      <protection locked="0"/>
    </xf>
    <xf numFmtId="1" fontId="10" fillId="35" borderId="10" xfId="98" applyNumberFormat="1" applyFont="1" applyFill="1" applyBorder="1" applyAlignment="1" applyProtection="1">
      <alignment vertical="center"/>
      <protection locked="0"/>
    </xf>
    <xf numFmtId="0" fontId="9" fillId="0" borderId="0" xfId="96" applyFont="1" applyBorder="1" applyAlignment="1" applyProtection="1">
      <alignment vertical="top"/>
      <protection locked="0"/>
    </xf>
    <xf numFmtId="49" fontId="7" fillId="0" borderId="0" xfId="96" applyNumberFormat="1" applyFont="1" applyBorder="1" applyAlignment="1" applyProtection="1">
      <alignment vertical="top" wrapText="1"/>
      <protection locked="0"/>
    </xf>
    <xf numFmtId="1" fontId="9" fillId="0" borderId="0" xfId="96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96" applyFont="1" applyFill="1" applyAlignment="1" applyProtection="1">
      <alignment horizontal="right" vertical="top" wrapText="1"/>
      <protection locked="0"/>
    </xf>
    <xf numFmtId="0" fontId="15" fillId="37" borderId="10" xfId="96" applyFont="1" applyFill="1" applyBorder="1" applyAlignment="1" applyProtection="1">
      <alignment horizontal="left" vertical="top" wrapText="1"/>
      <protection/>
    </xf>
    <xf numFmtId="1" fontId="15" fillId="37" borderId="10" xfId="96" applyNumberFormat="1" applyFont="1" applyFill="1" applyBorder="1" applyAlignment="1" applyProtection="1">
      <alignment vertical="top" wrapText="1"/>
      <protection/>
    </xf>
    <xf numFmtId="0" fontId="15" fillId="37" borderId="37" xfId="96" applyFont="1" applyFill="1" applyBorder="1" applyAlignment="1" applyProtection="1">
      <alignment horizontal="left" vertical="top" wrapText="1"/>
      <protection/>
    </xf>
    <xf numFmtId="0" fontId="15" fillId="37" borderId="29" xfId="96" applyFont="1" applyFill="1" applyBorder="1" applyAlignment="1" applyProtection="1">
      <alignment vertical="top" wrapText="1"/>
      <protection/>
    </xf>
    <xf numFmtId="0" fontId="15" fillId="37" borderId="38" xfId="96" applyFont="1" applyFill="1" applyBorder="1" applyAlignment="1" applyProtection="1">
      <alignment vertical="top" wrapText="1"/>
      <protection/>
    </xf>
    <xf numFmtId="49" fontId="15" fillId="37" borderId="36" xfId="96" applyNumberFormat="1" applyFont="1" applyFill="1" applyBorder="1" applyAlignment="1" applyProtection="1">
      <alignment vertical="center" wrapText="1"/>
      <protection/>
    </xf>
    <xf numFmtId="0" fontId="15" fillId="37" borderId="10" xfId="96" applyFont="1" applyFill="1" applyBorder="1" applyAlignment="1" applyProtection="1">
      <alignment vertical="top" wrapText="1"/>
      <protection/>
    </xf>
    <xf numFmtId="0" fontId="10" fillId="0" borderId="0" xfId="99" applyFont="1" applyBorder="1" applyAlignment="1" applyProtection="1">
      <alignment horizontal="left" wrapText="1"/>
      <protection locked="0"/>
    </xf>
    <xf numFmtId="3" fontId="10" fillId="0" borderId="14" xfId="98" applyNumberFormat="1" applyFont="1" applyFill="1" applyBorder="1" applyAlignment="1" applyProtection="1">
      <alignment vertical="center"/>
      <protection/>
    </xf>
    <xf numFmtId="0" fontId="9" fillId="0" borderId="10" xfId="96" applyFont="1" applyBorder="1" applyAlignment="1" applyProtection="1">
      <alignment vertical="top"/>
      <protection locked="0"/>
    </xf>
    <xf numFmtId="0" fontId="7" fillId="0" borderId="10" xfId="96" applyFont="1" applyBorder="1" applyAlignment="1" applyProtection="1">
      <alignment horizontal="left" vertical="top" wrapText="1"/>
      <protection locked="0"/>
    </xf>
    <xf numFmtId="0" fontId="10" fillId="0" borderId="0" xfId="98" applyFont="1" applyBorder="1" applyAlignment="1" applyProtection="1">
      <alignment horizontal="centerContinuous" vertical="center" wrapText="1"/>
      <protection/>
    </xf>
    <xf numFmtId="0" fontId="11" fillId="0" borderId="0" xfId="98" applyFont="1" applyBorder="1" applyAlignment="1" applyProtection="1">
      <alignment horizontal="centerContinuous"/>
      <protection/>
    </xf>
    <xf numFmtId="0" fontId="11" fillId="0" borderId="35" xfId="98" applyFont="1" applyBorder="1" applyAlignment="1" applyProtection="1">
      <alignment horizontal="centerContinuous"/>
      <protection/>
    </xf>
    <xf numFmtId="0" fontId="11" fillId="0" borderId="0" xfId="98" applyFont="1" applyAlignment="1" applyProtection="1">
      <alignment horizontal="centerContinuous" wrapText="1"/>
      <protection/>
    </xf>
    <xf numFmtId="0" fontId="10" fillId="0" borderId="0" xfId="96" applyFont="1" applyBorder="1" applyAlignment="1" applyProtection="1">
      <alignment vertical="top" wrapText="1"/>
      <protection/>
    </xf>
    <xf numFmtId="0" fontId="10" fillId="0" borderId="0" xfId="97" applyFont="1" applyBorder="1" applyAlignment="1" applyProtection="1">
      <alignment horizontal="centerContinuous" vertical="center" wrapText="1"/>
      <protection/>
    </xf>
    <xf numFmtId="0" fontId="10" fillId="0" borderId="0" xfId="97" applyFont="1" applyFill="1" applyBorder="1" applyAlignment="1" applyProtection="1">
      <alignment horizontal="centerContinuous" vertical="center" wrapText="1"/>
      <protection/>
    </xf>
    <xf numFmtId="0" fontId="10" fillId="0" borderId="0" xfId="96" applyFont="1" applyBorder="1" applyAlignment="1" applyProtection="1">
      <alignment horizontal="left" vertical="top"/>
      <protection/>
    </xf>
    <xf numFmtId="0" fontId="10" fillId="0" borderId="0" xfId="96" applyFont="1" applyBorder="1" applyAlignment="1" applyProtection="1">
      <alignment vertical="top"/>
      <protection/>
    </xf>
    <xf numFmtId="0" fontId="10" fillId="0" borderId="0" xfId="96" applyFont="1" applyFill="1" applyBorder="1" applyAlignment="1" applyProtection="1">
      <alignment vertical="top" wrapText="1"/>
      <protection/>
    </xf>
    <xf numFmtId="0" fontId="10" fillId="0" borderId="0" xfId="97" applyFont="1" applyFill="1" applyBorder="1" applyAlignment="1" applyProtection="1">
      <alignment horizontal="right" vertical="center" wrapText="1"/>
      <protection/>
    </xf>
    <xf numFmtId="0" fontId="10" fillId="0" borderId="0" xfId="99" applyFont="1" applyAlignment="1" applyProtection="1">
      <alignment horizontal="centerContinuous" wrapText="1"/>
      <protection/>
    </xf>
    <xf numFmtId="49" fontId="10" fillId="0" borderId="0" xfId="99" applyNumberFormat="1" applyFont="1" applyAlignment="1" applyProtection="1">
      <alignment horizontal="center" wrapText="1"/>
      <protection/>
    </xf>
    <xf numFmtId="0" fontId="10" fillId="0" borderId="0" xfId="99" applyFont="1" applyAlignment="1" applyProtection="1">
      <alignment horizontal="centerContinuous"/>
      <protection/>
    </xf>
    <xf numFmtId="0" fontId="11" fillId="0" borderId="0" xfId="99" applyFont="1" applyProtection="1">
      <alignment/>
      <protection/>
    </xf>
    <xf numFmtId="0" fontId="9" fillId="0" borderId="0" xfId="99" applyFont="1" applyAlignment="1" applyProtection="1">
      <alignment horizontal="left"/>
      <protection/>
    </xf>
    <xf numFmtId="0" fontId="10" fillId="0" borderId="0" xfId="99" applyFont="1" applyBorder="1" applyAlignment="1" applyProtection="1">
      <alignment horizontal="left" vertical="top" wrapText="1"/>
      <protection/>
    </xf>
    <xf numFmtId="0" fontId="10" fillId="0" borderId="0" xfId="99" applyFont="1" applyProtection="1">
      <alignment/>
      <protection/>
    </xf>
    <xf numFmtId="0" fontId="10" fillId="0" borderId="0" xfId="97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96" applyNumberFormat="1" applyFont="1" applyBorder="1" applyAlignment="1" applyProtection="1">
      <alignment horizontal="left" vertical="top" wrapText="1"/>
      <protection locked="0"/>
    </xf>
    <xf numFmtId="200" fontId="10" fillId="0" borderId="0" xfId="96" applyNumberFormat="1" applyFont="1" applyBorder="1" applyAlignment="1" applyProtection="1">
      <alignment horizontal="left" vertical="top"/>
      <protection/>
    </xf>
    <xf numFmtId="0" fontId="9" fillId="0" borderId="0" xfId="96" applyFont="1" applyAlignment="1" applyProtection="1">
      <alignment vertical="top"/>
      <protection/>
    </xf>
    <xf numFmtId="0" fontId="9" fillId="0" borderId="0" xfId="96" applyFont="1" applyAlignment="1" applyProtection="1">
      <alignment vertical="top" wrapText="1"/>
      <protection/>
    </xf>
    <xf numFmtId="0" fontId="10" fillId="0" borderId="0" xfId="99" applyFont="1">
      <alignment/>
      <protection/>
    </xf>
    <xf numFmtId="0" fontId="10" fillId="0" borderId="0" xfId="99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99" applyFont="1" applyAlignment="1" applyProtection="1">
      <alignment wrapText="1"/>
      <protection locked="0"/>
    </xf>
    <xf numFmtId="49" fontId="11" fillId="0" borderId="0" xfId="99" applyNumberFormat="1" applyFont="1" applyAlignment="1" applyProtection="1">
      <alignment horizontal="center" wrapText="1"/>
      <protection locked="0"/>
    </xf>
    <xf numFmtId="0" fontId="11" fillId="0" borderId="0" xfId="99" applyFont="1" applyProtection="1">
      <alignment/>
      <protection locked="0"/>
    </xf>
    <xf numFmtId="0" fontId="11" fillId="0" borderId="0" xfId="99" applyFont="1" applyAlignment="1">
      <alignment wrapText="1"/>
      <protection/>
    </xf>
    <xf numFmtId="49" fontId="11" fillId="0" borderId="0" xfId="99" applyNumberFormat="1" applyFont="1" applyAlignment="1">
      <alignment horizontal="center" wrapText="1"/>
      <protection/>
    </xf>
    <xf numFmtId="0" fontId="9" fillId="0" borderId="0" xfId="96" applyFont="1" applyFill="1" applyAlignment="1" applyProtection="1">
      <alignment vertical="top"/>
      <protection/>
    </xf>
    <xf numFmtId="0" fontId="9" fillId="0" borderId="0" xfId="96" applyFont="1" applyFill="1" applyAlignment="1" applyProtection="1">
      <alignment horizontal="right" vertical="top" wrapText="1"/>
      <protection/>
    </xf>
    <xf numFmtId="0" fontId="11" fillId="0" borderId="0" xfId="97" applyFont="1" applyFill="1" applyAlignment="1" applyProtection="1">
      <alignment wrapText="1"/>
      <protection/>
    </xf>
    <xf numFmtId="0" fontId="11" fillId="0" borderId="0" xfId="98" applyFont="1" applyProtection="1">
      <alignment/>
      <protection/>
    </xf>
    <xf numFmtId="0" fontId="11" fillId="0" borderId="0" xfId="98" applyFont="1">
      <alignment/>
      <protection/>
    </xf>
    <xf numFmtId="0" fontId="5" fillId="0" borderId="0" xfId="98" applyFont="1" applyAlignment="1" applyProtection="1">
      <alignment horizontal="left" wrapText="1"/>
      <protection/>
    </xf>
    <xf numFmtId="0" fontId="10" fillId="0" borderId="0" xfId="98" applyFont="1" applyAlignment="1" applyProtection="1">
      <alignment horizontal="right"/>
      <protection/>
    </xf>
    <xf numFmtId="0" fontId="11" fillId="0" borderId="10" xfId="98" applyFont="1" applyBorder="1" applyProtection="1">
      <alignment/>
      <protection/>
    </xf>
    <xf numFmtId="49" fontId="11" fillId="0" borderId="10" xfId="98" applyNumberFormat="1" applyFont="1" applyBorder="1" applyAlignment="1" applyProtection="1">
      <alignment horizontal="center" wrapText="1"/>
      <protection/>
    </xf>
    <xf numFmtId="1" fontId="11" fillId="34" borderId="10" xfId="98" applyNumberFormat="1" applyFont="1" applyFill="1" applyBorder="1" applyProtection="1">
      <alignment/>
      <protection locked="0"/>
    </xf>
    <xf numFmtId="49" fontId="12" fillId="0" borderId="10" xfId="98" applyNumberFormat="1" applyFont="1" applyBorder="1" applyAlignment="1" applyProtection="1">
      <alignment horizontal="center" wrapText="1"/>
      <protection/>
    </xf>
    <xf numFmtId="0" fontId="11" fillId="0" borderId="10" xfId="98" applyFont="1" applyBorder="1" applyAlignment="1" applyProtection="1">
      <alignment horizontal="center" wrapText="1"/>
      <protection/>
    </xf>
    <xf numFmtId="1" fontId="11" fillId="0" borderId="10" xfId="98" applyNumberFormat="1" applyFont="1" applyBorder="1" applyProtection="1">
      <alignment/>
      <protection/>
    </xf>
    <xf numFmtId="0" fontId="12" fillId="0" borderId="10" xfId="98" applyFont="1" applyBorder="1" applyAlignment="1" applyProtection="1">
      <alignment horizontal="center" wrapText="1"/>
      <protection/>
    </xf>
    <xf numFmtId="1" fontId="11" fillId="36" borderId="10" xfId="98" applyNumberFormat="1" applyFont="1" applyFill="1" applyBorder="1" applyProtection="1">
      <alignment/>
      <protection locked="0"/>
    </xf>
    <xf numFmtId="0" fontId="12" fillId="0" borderId="10" xfId="98" applyFont="1" applyBorder="1" applyAlignment="1" applyProtection="1">
      <alignment horizontal="left" vertical="center" wrapText="1"/>
      <protection/>
    </xf>
    <xf numFmtId="0" fontId="11" fillId="0" borderId="10" xfId="98" applyFont="1" applyBorder="1" applyAlignment="1" applyProtection="1">
      <alignment horizontal="centerContinuous" wrapText="1"/>
      <protection/>
    </xf>
    <xf numFmtId="49" fontId="10" fillId="0" borderId="10" xfId="98" applyNumberFormat="1" applyFont="1" applyBorder="1" applyAlignment="1" applyProtection="1">
      <alignment horizontal="centerContinuous" wrapText="1"/>
      <protection/>
    </xf>
    <xf numFmtId="3" fontId="11" fillId="0" borderId="10" xfId="98" applyNumberFormat="1" applyFont="1" applyFill="1" applyBorder="1" applyProtection="1">
      <alignment/>
      <protection/>
    </xf>
    <xf numFmtId="0" fontId="11" fillId="0" borderId="0" xfId="98" applyFont="1" applyBorder="1" applyAlignment="1" applyProtection="1">
      <alignment wrapText="1"/>
      <protection locked="0"/>
    </xf>
    <xf numFmtId="0" fontId="17" fillId="0" borderId="0" xfId="98" applyFont="1" applyBorder="1" applyAlignment="1">
      <alignment vertical="center" wrapText="1"/>
      <protection/>
    </xf>
    <xf numFmtId="0" fontId="17" fillId="0" borderId="0" xfId="98" applyFont="1" applyBorder="1" applyAlignment="1" applyProtection="1">
      <alignment vertical="center" wrapText="1"/>
      <protection locked="0"/>
    </xf>
    <xf numFmtId="1" fontId="11" fillId="0" borderId="0" xfId="98" applyNumberFormat="1" applyFont="1" applyProtection="1">
      <alignment/>
      <protection locked="0"/>
    </xf>
    <xf numFmtId="0" fontId="11" fillId="0" borderId="0" xfId="98" applyFont="1" applyBorder="1" applyAlignment="1">
      <alignment wrapText="1"/>
      <protection/>
    </xf>
    <xf numFmtId="1" fontId="11" fillId="0" borderId="0" xfId="98" applyNumberFormat="1" applyFont="1" applyBorder="1">
      <alignment/>
      <protection/>
    </xf>
    <xf numFmtId="1" fontId="11" fillId="0" borderId="0" xfId="98" applyNumberFormat="1" applyFont="1">
      <alignment/>
      <protection/>
    </xf>
    <xf numFmtId="0" fontId="11" fillId="0" borderId="0" xfId="98" applyFont="1" applyBorder="1">
      <alignment/>
      <protection/>
    </xf>
    <xf numFmtId="0" fontId="11" fillId="0" borderId="0" xfId="98" applyFont="1" applyAlignment="1">
      <alignment wrapText="1"/>
      <protection/>
    </xf>
    <xf numFmtId="49" fontId="18" fillId="0" borderId="10" xfId="98" applyNumberFormat="1" applyFont="1" applyBorder="1" applyAlignment="1" applyProtection="1">
      <alignment horizontal="centerContinuous" wrapText="1"/>
      <protection/>
    </xf>
    <xf numFmtId="1" fontId="9" fillId="0" borderId="0" xfId="96" applyNumberFormat="1" applyFont="1" applyAlignment="1" applyProtection="1">
      <alignment vertical="top"/>
      <protection locked="0"/>
    </xf>
    <xf numFmtId="14" fontId="11" fillId="0" borderId="0" xfId="97" applyNumberFormat="1" applyFont="1" applyAlignment="1" applyProtection="1">
      <alignment wrapText="1"/>
      <protection locked="0"/>
    </xf>
    <xf numFmtId="0" fontId="7" fillId="0" borderId="0" xfId="9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9" fillId="0" borderId="17" xfId="9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96" applyFont="1" applyBorder="1" applyAlignment="1" applyProtection="1">
      <alignment horizontal="left" vertical="top" wrapText="1"/>
      <protection locked="0"/>
    </xf>
    <xf numFmtId="0" fontId="9" fillId="0" borderId="0" xfId="96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98" applyNumberFormat="1" applyFont="1" applyBorder="1" applyAlignment="1" applyProtection="1">
      <alignment horizontal="left"/>
      <protection locked="0"/>
    </xf>
    <xf numFmtId="0" fontId="10" fillId="0" borderId="0" xfId="96" applyFont="1" applyBorder="1" applyAlignment="1" applyProtection="1">
      <alignment horizontal="left" vertical="top" wrapText="1"/>
      <protection/>
    </xf>
    <xf numFmtId="199" fontId="11" fillId="0" borderId="32" xfId="96" applyNumberFormat="1" applyFont="1" applyBorder="1" applyAlignment="1" applyProtection="1">
      <alignment horizontal="left" vertical="top" wrapText="1"/>
      <protection/>
    </xf>
    <xf numFmtId="0" fontId="5" fillId="0" borderId="0" xfId="98" applyFont="1" applyAlignment="1" applyProtection="1">
      <alignment horizontal="left" wrapText="1"/>
      <protection/>
    </xf>
    <xf numFmtId="0" fontId="10" fillId="0" borderId="0" xfId="98" applyFont="1" applyBorder="1" applyAlignment="1" applyProtection="1">
      <alignment horizontal="left" wrapText="1"/>
      <protection/>
    </xf>
    <xf numFmtId="0" fontId="11" fillId="0" borderId="0" xfId="97" applyFont="1" applyFill="1" applyAlignment="1" applyProtection="1">
      <alignment horizontal="center" wrapText="1"/>
      <protection locked="0"/>
    </xf>
    <xf numFmtId="0" fontId="10" fillId="0" borderId="0" xfId="99" applyFont="1" applyBorder="1" applyAlignment="1" applyProtection="1">
      <alignment horizontal="left" vertical="center" wrapText="1"/>
      <protection locked="0"/>
    </xf>
    <xf numFmtId="0" fontId="10" fillId="0" borderId="0" xfId="99" applyFont="1" applyBorder="1" applyAlignment="1" applyProtection="1">
      <alignment horizontal="left"/>
      <protection locked="0"/>
    </xf>
    <xf numFmtId="0" fontId="10" fillId="0" borderId="0" xfId="99" applyFont="1" applyAlignment="1">
      <alignment horizontal="center" wrapText="1"/>
      <protection/>
    </xf>
    <xf numFmtId="0" fontId="10" fillId="0" borderId="0" xfId="96" applyNumberFormat="1" applyFont="1" applyBorder="1" applyAlignment="1" applyProtection="1">
      <alignment horizontal="left" vertical="top" wrapText="1"/>
      <protection/>
    </xf>
    <xf numFmtId="0" fontId="9" fillId="0" borderId="0" xfId="99" applyFont="1" applyAlignment="1" applyProtection="1">
      <alignment horizontal="left"/>
      <protection/>
    </xf>
    <xf numFmtId="0" fontId="9" fillId="0" borderId="0" xfId="99" applyFont="1" applyAlignment="1" applyProtection="1">
      <alignment horizontal="right"/>
      <protection/>
    </xf>
    <xf numFmtId="200" fontId="10" fillId="0" borderId="32" xfId="96" applyNumberFormat="1" applyFont="1" applyBorder="1" applyAlignment="1" applyProtection="1">
      <alignment horizontal="left" vertical="top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Баланс" xfId="96"/>
    <cellStyle name="Normal_Отч.парич.поток" xfId="97"/>
    <cellStyle name="Normal_Отч.прих-разх" xfId="98"/>
    <cellStyle name="Normal_Отч.собств.кап.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yse\AFH\Consolidation\2014%204Q\Rep%20prelim\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yse\AFH\Consolidation\2014%204Q\Rep%20prelim\FS_KFN_%20AFH%20prelim%20con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q"/>
      <sheetName val="Equity Stmt"/>
      <sheetName val="Beginning"/>
      <sheetName val="AFH"/>
      <sheetName val="ADV cons "/>
      <sheetName val="KAO cons "/>
      <sheetName val="FINANCIA"/>
      <sheetName val="EF Serv "/>
      <sheetName val="BBR EAD "/>
      <sheetName val="BBR Consulting "/>
      <sheetName val="ACredit "/>
      <sheetName val="AAM "/>
      <sheetName val="EuroBroker "/>
      <sheetName val="BrokerIns "/>
      <sheetName val="KAPBANK"/>
      <sheetName val="B Invest"/>
      <sheetName val="ALPR1"/>
      <sheetName val="ETAL"/>
      <sheetName val="ZPK"/>
      <sheetName val="ATEL"/>
      <sheetName val="SPN "/>
      <sheetName val="LESIL"/>
      <sheetName val="DIP"/>
      <sheetName val="IRP"/>
      <sheetName val="BRPINV"/>
      <sheetName val="KMAT"/>
      <sheetName val="VIVIDPG"/>
      <sheetName val="VIVIDPR"/>
      <sheetName val="VIVTRADE"/>
      <sheetName val="PLOVAIR"/>
      <sheetName val="AMRES"/>
      <sheetName val="FOREX"/>
      <sheetName val="SFTRADE"/>
      <sheetName val="AENDEV"/>
      <sheetName val="TABAC"/>
      <sheetName val="End"/>
      <sheetName val="FINANCIA old"/>
      <sheetName val="PROLINK"/>
      <sheetName val="Orbi"/>
      <sheetName val="prazen"/>
      <sheetName val="Fin Segment"/>
      <sheetName val="Telecom Seg"/>
      <sheetName val="EF Serv"/>
      <sheetName val="BBR EAD"/>
      <sheetName val="BBR Consulting"/>
      <sheetName val="ACredit"/>
      <sheetName val="AAM"/>
      <sheetName val="BrokerIns"/>
      <sheetName val="EuroBroker"/>
      <sheetName val="KRE"/>
      <sheetName val="MED"/>
      <sheetName val="K1P"/>
      <sheetName val="ACAPMNGM"/>
      <sheetName val="ATPROP"/>
      <sheetName val="YOVETA"/>
      <sheetName val="BANKYADEV"/>
      <sheetName val="Sheet1"/>
      <sheetName val="BIZ"/>
    </sheetNames>
    <sheetDataSet>
      <sheetData sheetId="0">
        <row r="42">
          <cell r="F42">
            <v>6750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</sheetNames>
    <sheetDataSet>
      <sheetData sheetId="0">
        <row r="3">
          <cell r="E3" t="str">
            <v>Алфа Финанс Холдинг АД</v>
          </cell>
        </row>
        <row r="4">
          <cell r="E4" t="str">
            <v> 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PageLayoutView="0" workbookViewId="0" topLeftCell="B70">
      <selection activeCell="J94" sqref="J94"/>
    </sheetView>
  </sheetViews>
  <sheetFormatPr defaultColWidth="9.375" defaultRowHeight="12.75"/>
  <cols>
    <col min="1" max="1" width="43.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625" style="74" customWidth="1"/>
    <col min="6" max="6" width="9.50390625" style="79" customWidth="1"/>
    <col min="7" max="7" width="12.625" style="74" customWidth="1"/>
    <col min="8" max="8" width="18.625" style="80" customWidth="1"/>
    <col min="9" max="9" width="3.50390625" style="54" customWidth="1"/>
    <col min="10" max="16384" width="9.375" style="54" customWidth="1"/>
  </cols>
  <sheetData>
    <row r="1" spans="1:8" ht="13.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3.5">
      <c r="A2" s="110"/>
      <c r="B2" s="110"/>
      <c r="C2" s="111"/>
      <c r="D2" s="111"/>
      <c r="E2" s="111"/>
      <c r="F2" s="75"/>
      <c r="G2" s="76"/>
      <c r="H2" s="77"/>
    </row>
    <row r="3" spans="1:8" ht="13.5">
      <c r="A3" s="332" t="s">
        <v>1</v>
      </c>
      <c r="B3" s="333"/>
      <c r="C3" s="333"/>
      <c r="D3" s="333"/>
      <c r="E3" s="266" t="s">
        <v>536</v>
      </c>
      <c r="F3" s="112" t="s">
        <v>2</v>
      </c>
      <c r="G3" s="77"/>
      <c r="H3" s="265"/>
    </row>
    <row r="4" spans="1:8" ht="13.5">
      <c r="A4" s="332" t="s">
        <v>3</v>
      </c>
      <c r="B4" s="334"/>
      <c r="C4" s="334"/>
      <c r="D4" s="334"/>
      <c r="E4" s="287" t="s">
        <v>537</v>
      </c>
      <c r="F4" s="335" t="s">
        <v>4</v>
      </c>
      <c r="G4" s="336"/>
      <c r="H4" s="265" t="s">
        <v>159</v>
      </c>
    </row>
    <row r="5" spans="1:8" ht="13.5">
      <c r="A5" s="332" t="s">
        <v>5</v>
      </c>
      <c r="B5" s="333"/>
      <c r="C5" s="333"/>
      <c r="D5" s="333"/>
      <c r="E5" s="288" t="s">
        <v>538</v>
      </c>
      <c r="F5" s="75"/>
      <c r="G5" s="76"/>
      <c r="H5" s="114" t="s">
        <v>6</v>
      </c>
    </row>
    <row r="6" spans="1:8" ht="14.25" thickBot="1">
      <c r="A6" s="55"/>
      <c r="B6" s="55"/>
      <c r="C6" s="113"/>
      <c r="D6" s="114"/>
      <c r="E6" s="114"/>
      <c r="F6" s="75"/>
      <c r="G6" s="76"/>
      <c r="H6" s="114"/>
    </row>
    <row r="7" spans="1:8" ht="27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3.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3.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3.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3.5">
      <c r="A11" s="130" t="s">
        <v>20</v>
      </c>
      <c r="B11" s="136" t="s">
        <v>21</v>
      </c>
      <c r="C11" s="56">
        <v>16429</v>
      </c>
      <c r="D11" s="56">
        <v>16897</v>
      </c>
      <c r="E11" s="132" t="s">
        <v>22</v>
      </c>
      <c r="F11" s="137" t="s">
        <v>23</v>
      </c>
      <c r="G11" s="57">
        <f>'[1]Consolidated'!$F$42</f>
        <v>6750</v>
      </c>
      <c r="H11" s="57">
        <v>6750</v>
      </c>
    </row>
    <row r="12" spans="1:8" ht="13.5">
      <c r="A12" s="130" t="s">
        <v>24</v>
      </c>
      <c r="B12" s="136" t="s">
        <v>25</v>
      </c>
      <c r="C12" s="56">
        <v>5615</v>
      </c>
      <c r="D12" s="56">
        <v>5747</v>
      </c>
      <c r="E12" s="132" t="s">
        <v>26</v>
      </c>
      <c r="F12" s="137" t="s">
        <v>27</v>
      </c>
      <c r="G12" s="58">
        <f>'[1]Consolidated'!$F$42</f>
        <v>6750</v>
      </c>
      <c r="H12" s="58">
        <v>6750</v>
      </c>
    </row>
    <row r="13" spans="1:8" ht="13.5">
      <c r="A13" s="130" t="s">
        <v>28</v>
      </c>
      <c r="B13" s="136" t="s">
        <v>29</v>
      </c>
      <c r="C13" s="56">
        <v>21704</v>
      </c>
      <c r="D13" s="56">
        <v>23263</v>
      </c>
      <c r="E13" s="132" t="s">
        <v>30</v>
      </c>
      <c r="F13" s="137" t="s">
        <v>31</v>
      </c>
      <c r="G13" s="58"/>
      <c r="H13" s="58"/>
    </row>
    <row r="14" spans="1:8" ht="13.5">
      <c r="A14" s="130" t="s">
        <v>32</v>
      </c>
      <c r="B14" s="136" t="s">
        <v>33</v>
      </c>
      <c r="C14" s="56"/>
      <c r="D14" s="56"/>
      <c r="E14" s="138" t="s">
        <v>34</v>
      </c>
      <c r="F14" s="137" t="s">
        <v>35</v>
      </c>
      <c r="G14" s="211"/>
      <c r="H14" s="211"/>
    </row>
    <row r="15" spans="1:8" ht="13.5">
      <c r="A15" s="130" t="s">
        <v>36</v>
      </c>
      <c r="B15" s="136" t="s">
        <v>37</v>
      </c>
      <c r="C15" s="56">
        <v>679</v>
      </c>
      <c r="D15" s="56">
        <v>700</v>
      </c>
      <c r="E15" s="138" t="s">
        <v>38</v>
      </c>
      <c r="F15" s="137" t="s">
        <v>39</v>
      </c>
      <c r="G15" s="211"/>
      <c r="H15" s="211"/>
    </row>
    <row r="16" spans="1:8" ht="13.5">
      <c r="A16" s="130" t="s">
        <v>40</v>
      </c>
      <c r="B16" s="139" t="s">
        <v>41</v>
      </c>
      <c r="C16" s="56"/>
      <c r="D16" s="56"/>
      <c r="E16" s="138" t="s">
        <v>42</v>
      </c>
      <c r="F16" s="137" t="s">
        <v>43</v>
      </c>
      <c r="G16" s="211"/>
      <c r="H16" s="211"/>
    </row>
    <row r="17" spans="1:18" ht="26.25">
      <c r="A17" s="130" t="s">
        <v>44</v>
      </c>
      <c r="B17" s="136" t="s">
        <v>45</v>
      </c>
      <c r="C17" s="56">
        <v>16727</v>
      </c>
      <c r="D17" s="56">
        <v>16210</v>
      </c>
      <c r="E17" s="138" t="s">
        <v>46</v>
      </c>
      <c r="F17" s="140" t="s">
        <v>47</v>
      </c>
      <c r="G17" s="59">
        <f>G11+G14+G15+G16</f>
        <v>6750</v>
      </c>
      <c r="H17" s="59">
        <f>H11+H14+H15+H16</f>
        <v>6750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4.25">
      <c r="A18" s="130" t="s">
        <v>48</v>
      </c>
      <c r="B18" s="136" t="s">
        <v>49</v>
      </c>
      <c r="C18" s="56">
        <v>167</v>
      </c>
      <c r="D18" s="56">
        <v>58</v>
      </c>
      <c r="E18" s="132" t="s">
        <v>50</v>
      </c>
      <c r="F18" s="141"/>
      <c r="G18" s="142"/>
      <c r="H18" s="143"/>
    </row>
    <row r="19" spans="1:15" ht="13.5">
      <c r="A19" s="130" t="s">
        <v>51</v>
      </c>
      <c r="B19" s="144" t="s">
        <v>52</v>
      </c>
      <c r="C19" s="60">
        <f>SUM(C11:C18)</f>
        <v>61321</v>
      </c>
      <c r="D19" s="60">
        <f>SUM(D11:D18)</f>
        <v>62875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3.5">
      <c r="A20" s="130" t="s">
        <v>55</v>
      </c>
      <c r="B20" s="144" t="s">
        <v>56</v>
      </c>
      <c r="C20" s="56">
        <v>120980</v>
      </c>
      <c r="D20" s="56">
        <v>121452</v>
      </c>
      <c r="E20" s="132" t="s">
        <v>57</v>
      </c>
      <c r="F20" s="137" t="s">
        <v>58</v>
      </c>
      <c r="G20" s="63"/>
      <c r="H20" s="63"/>
    </row>
    <row r="21" spans="1:18" ht="13.5">
      <c r="A21" s="130" t="s">
        <v>59</v>
      </c>
      <c r="B21" s="145" t="s">
        <v>60</v>
      </c>
      <c r="C21" s="56">
        <v>0</v>
      </c>
      <c r="D21" s="56">
        <v>0</v>
      </c>
      <c r="E21" s="146" t="s">
        <v>61</v>
      </c>
      <c r="F21" s="137" t="s">
        <v>62</v>
      </c>
      <c r="G21" s="61">
        <f>SUM(G22:G24)</f>
        <v>27037</v>
      </c>
      <c r="H21" s="61">
        <f>SUM(H22:H24)</f>
        <v>26856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3.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27037</v>
      </c>
      <c r="H22" s="57">
        <v>26856</v>
      </c>
    </row>
    <row r="23" spans="1:13" ht="13.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3.5">
      <c r="A24" s="130" t="s">
        <v>70</v>
      </c>
      <c r="B24" s="136" t="s">
        <v>71</v>
      </c>
      <c r="C24" s="56"/>
      <c r="D24" s="56"/>
      <c r="E24" s="132" t="s">
        <v>72</v>
      </c>
      <c r="F24" s="137" t="s">
        <v>73</v>
      </c>
      <c r="G24" s="57"/>
      <c r="H24" s="57"/>
    </row>
    <row r="25" spans="1:18" ht="13.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27037</v>
      </c>
      <c r="H25" s="59">
        <f>H19+H20+H21</f>
        <v>26856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4.25">
      <c r="A26" s="130" t="s">
        <v>78</v>
      </c>
      <c r="B26" s="136" t="s">
        <v>79</v>
      </c>
      <c r="C26" s="56">
        <v>582</v>
      </c>
      <c r="D26" s="56">
        <v>663</v>
      </c>
      <c r="E26" s="132" t="s">
        <v>80</v>
      </c>
      <c r="F26" s="141"/>
      <c r="G26" s="142"/>
      <c r="H26" s="143"/>
    </row>
    <row r="27" spans="1:18" ht="13.5">
      <c r="A27" s="130" t="s">
        <v>81</v>
      </c>
      <c r="B27" s="145" t="s">
        <v>82</v>
      </c>
      <c r="C27" s="60">
        <f>SUM(C23:C26)</f>
        <v>582</v>
      </c>
      <c r="D27" s="60">
        <f>SUM(D23:D26)</f>
        <v>663</v>
      </c>
      <c r="E27" s="148" t="s">
        <v>83</v>
      </c>
      <c r="F27" s="137" t="s">
        <v>84</v>
      </c>
      <c r="G27" s="59">
        <f>SUM(G28:G30)</f>
        <v>95957</v>
      </c>
      <c r="H27" s="59">
        <f>SUM(H28:H30)</f>
        <v>90981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3.5">
      <c r="A28" s="130"/>
      <c r="B28" s="136"/>
      <c r="C28" s="147"/>
      <c r="D28" s="60"/>
      <c r="E28" s="132" t="s">
        <v>85</v>
      </c>
      <c r="F28" s="137" t="s">
        <v>86</v>
      </c>
      <c r="G28" s="57">
        <v>95957</v>
      </c>
      <c r="H28" s="57">
        <v>90981</v>
      </c>
    </row>
    <row r="29" spans="1:13" ht="13.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3.5">
      <c r="A30" s="130" t="s">
        <v>90</v>
      </c>
      <c r="B30" s="136" t="s">
        <v>91</v>
      </c>
      <c r="C30" s="56">
        <v>15332</v>
      </c>
      <c r="D30" s="56">
        <v>15614</v>
      </c>
      <c r="E30" s="132" t="s">
        <v>92</v>
      </c>
      <c r="F30" s="137" t="s">
        <v>93</v>
      </c>
      <c r="G30" s="63"/>
      <c r="H30" s="63"/>
    </row>
    <row r="31" spans="1:13" ht="13.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0</v>
      </c>
      <c r="M31" s="62"/>
    </row>
    <row r="32" spans="1:15" ht="13.5">
      <c r="A32" s="130" t="s">
        <v>98</v>
      </c>
      <c r="B32" s="145" t="s">
        <v>99</v>
      </c>
      <c r="C32" s="60">
        <f>C30+C31</f>
        <v>15332</v>
      </c>
      <c r="D32" s="60">
        <f>D30+D31</f>
        <v>15614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3.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95957</v>
      </c>
      <c r="H33" s="59">
        <f>H27+H31+H32</f>
        <v>90981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3.5">
      <c r="A34" s="130" t="s">
        <v>523</v>
      </c>
      <c r="B34" s="139" t="s">
        <v>105</v>
      </c>
      <c r="C34" s="60">
        <f>SUM(C35:C38)</f>
        <v>11155</v>
      </c>
      <c r="D34" s="60">
        <f>SUM(D35:D38)</f>
        <v>11408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3.5">
      <c r="A35" s="130" t="s">
        <v>106</v>
      </c>
      <c r="B35" s="136" t="s">
        <v>107</v>
      </c>
      <c r="C35" s="56">
        <v>0</v>
      </c>
      <c r="D35" s="56">
        <v>0</v>
      </c>
      <c r="E35" s="152"/>
      <c r="F35" s="153"/>
      <c r="G35" s="154"/>
      <c r="H35" s="155"/>
    </row>
    <row r="36" spans="1:18" ht="13.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129744</v>
      </c>
      <c r="H36" s="59">
        <f>H25+H17+H33</f>
        <v>124587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3.5">
      <c r="A37" s="130" t="s">
        <v>112</v>
      </c>
      <c r="B37" s="136" t="s">
        <v>113</v>
      </c>
      <c r="C37" s="56">
        <v>10512</v>
      </c>
      <c r="D37" s="56">
        <v>10763</v>
      </c>
      <c r="E37" s="132"/>
      <c r="F37" s="157"/>
      <c r="G37" s="150"/>
      <c r="H37" s="151"/>
      <c r="M37" s="62"/>
    </row>
    <row r="38" spans="1:8" ht="13.5">
      <c r="A38" s="130" t="s">
        <v>114</v>
      </c>
      <c r="B38" s="136" t="s">
        <v>115</v>
      </c>
      <c r="C38" s="56">
        <v>643</v>
      </c>
      <c r="D38" s="56">
        <v>645</v>
      </c>
      <c r="E38" s="158"/>
      <c r="F38" s="153"/>
      <c r="G38" s="154"/>
      <c r="H38" s="155"/>
    </row>
    <row r="39" spans="1:15" ht="13.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25473</v>
      </c>
      <c r="H39" s="63">
        <v>24586</v>
      </c>
      <c r="I39" s="185"/>
      <c r="J39" s="185"/>
      <c r="K39" s="185"/>
      <c r="L39" s="185"/>
      <c r="M39" s="186"/>
      <c r="N39" s="185"/>
      <c r="O39" s="185"/>
    </row>
    <row r="40" spans="1:8" ht="13.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3.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3.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3.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>
        <v>0</v>
      </c>
      <c r="H43" s="57">
        <v>0</v>
      </c>
      <c r="M43" s="62"/>
    </row>
    <row r="44" spans="1:8" ht="13.5">
      <c r="A44" s="130" t="s">
        <v>132</v>
      </c>
      <c r="B44" s="159" t="s">
        <v>133</v>
      </c>
      <c r="C44" s="56">
        <v>58396</v>
      </c>
      <c r="D44" s="56">
        <v>54913</v>
      </c>
      <c r="E44" s="163" t="s">
        <v>134</v>
      </c>
      <c r="F44" s="137" t="s">
        <v>135</v>
      </c>
      <c r="G44" s="57">
        <v>38874</v>
      </c>
      <c r="H44" s="57">
        <v>39997</v>
      </c>
    </row>
    <row r="45" spans="1:15" ht="13.5">
      <c r="A45" s="130" t="s">
        <v>136</v>
      </c>
      <c r="B45" s="144" t="s">
        <v>137</v>
      </c>
      <c r="C45" s="60">
        <f>C34+C39+C44</f>
        <v>69551</v>
      </c>
      <c r="D45" s="60">
        <f>D34+D39+D44</f>
        <v>66321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3.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3.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>
        <v>12431</v>
      </c>
      <c r="H47" s="57">
        <v>13605</v>
      </c>
      <c r="M47" s="62"/>
    </row>
    <row r="48" spans="1:8" ht="13.5">
      <c r="A48" s="130" t="s">
        <v>147</v>
      </c>
      <c r="B48" s="139" t="s">
        <v>148</v>
      </c>
      <c r="C48" s="56">
        <v>0</v>
      </c>
      <c r="D48" s="56"/>
      <c r="E48" s="132" t="s">
        <v>149</v>
      </c>
      <c r="F48" s="137" t="s">
        <v>150</v>
      </c>
      <c r="G48" s="57">
        <f>42978+35000</f>
        <v>77978</v>
      </c>
      <c r="H48" s="57">
        <v>67206</v>
      </c>
    </row>
    <row r="49" spans="1:18" ht="13.5">
      <c r="A49" s="130" t="s">
        <v>151</v>
      </c>
      <c r="B49" s="136" t="s">
        <v>152</v>
      </c>
      <c r="C49" s="56">
        <v>0</v>
      </c>
      <c r="D49" s="56"/>
      <c r="E49" s="146" t="s">
        <v>51</v>
      </c>
      <c r="F49" s="140" t="s">
        <v>153</v>
      </c>
      <c r="G49" s="59">
        <f>SUM(G43:G48)</f>
        <v>129283</v>
      </c>
      <c r="H49" s="59">
        <f>SUM(H43:H48)</f>
        <v>120808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3.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3.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>
        <v>1000</v>
      </c>
      <c r="H51" s="57">
        <v>1740</v>
      </c>
      <c r="I51" s="185"/>
      <c r="J51" s="185"/>
      <c r="K51" s="185"/>
      <c r="L51" s="185"/>
      <c r="M51" s="185"/>
      <c r="N51" s="185"/>
      <c r="O51" s="185"/>
    </row>
    <row r="52" spans="1:8" ht="13.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3.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354</v>
      </c>
      <c r="H53" s="57">
        <v>334</v>
      </c>
    </row>
    <row r="54" spans="1:8" ht="13.5">
      <c r="A54" s="130" t="s">
        <v>166</v>
      </c>
      <c r="B54" s="144" t="s">
        <v>167</v>
      </c>
      <c r="C54" s="56">
        <v>8033</v>
      </c>
      <c r="D54" s="56">
        <v>7827</v>
      </c>
      <c r="E54" s="132" t="s">
        <v>168</v>
      </c>
      <c r="F54" s="140" t="s">
        <v>169</v>
      </c>
      <c r="G54" s="57"/>
      <c r="H54" s="57"/>
    </row>
    <row r="55" spans="1:18" ht="26.25">
      <c r="A55" s="164" t="s">
        <v>170</v>
      </c>
      <c r="B55" s="165" t="s">
        <v>171</v>
      </c>
      <c r="C55" s="60">
        <f>C19+C20+C21+C27+C32+C45+C51+C53+C54</f>
        <v>275799</v>
      </c>
      <c r="D55" s="60">
        <f>D19+D20+D21+D27+D32+D45+D51+D53+D54</f>
        <v>274752</v>
      </c>
      <c r="E55" s="132" t="s">
        <v>172</v>
      </c>
      <c r="F55" s="156" t="s">
        <v>173</v>
      </c>
      <c r="G55" s="59">
        <f>G49+G51+G52+G53+G54</f>
        <v>130637</v>
      </c>
      <c r="H55" s="59">
        <f>H49+H51+H52+H53+H54</f>
        <v>122882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3.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3.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3.5">
      <c r="A58" s="130" t="s">
        <v>177</v>
      </c>
      <c r="B58" s="136" t="s">
        <v>178</v>
      </c>
      <c r="C58" s="56">
        <v>898</v>
      </c>
      <c r="D58" s="56">
        <v>888</v>
      </c>
      <c r="E58" s="132" t="s">
        <v>127</v>
      </c>
      <c r="F58" s="167"/>
      <c r="G58" s="147"/>
      <c r="H58" s="59"/>
    </row>
    <row r="59" spans="1:13" ht="13.5">
      <c r="A59" s="130" t="s">
        <v>179</v>
      </c>
      <c r="B59" s="136" t="s">
        <v>180</v>
      </c>
      <c r="C59" s="56"/>
      <c r="D59" s="56"/>
      <c r="E59" s="146" t="s">
        <v>181</v>
      </c>
      <c r="F59" s="137" t="s">
        <v>182</v>
      </c>
      <c r="G59" s="57">
        <f>199128-35000</f>
        <v>164128</v>
      </c>
      <c r="H59" s="57">
        <v>173012</v>
      </c>
      <c r="M59" s="62"/>
    </row>
    <row r="60" spans="1:8" ht="13.5">
      <c r="A60" s="130" t="s">
        <v>183</v>
      </c>
      <c r="B60" s="136" t="s">
        <v>184</v>
      </c>
      <c r="C60" s="56">
        <v>7</v>
      </c>
      <c r="D60" s="56">
        <v>14</v>
      </c>
      <c r="E60" s="132" t="s">
        <v>185</v>
      </c>
      <c r="F60" s="137" t="s">
        <v>186</v>
      </c>
      <c r="G60" s="57"/>
      <c r="H60" s="57"/>
    </row>
    <row r="61" spans="1:18" ht="13.5">
      <c r="A61" s="130" t="s">
        <v>187</v>
      </c>
      <c r="B61" s="139" t="s">
        <v>188</v>
      </c>
      <c r="C61" s="56"/>
      <c r="D61" s="56"/>
      <c r="E61" s="138" t="s">
        <v>189</v>
      </c>
      <c r="F61" s="167" t="s">
        <v>190</v>
      </c>
      <c r="G61" s="59">
        <f>SUM(G62:G68)</f>
        <v>34810</v>
      </c>
      <c r="H61" s="59">
        <f>SUM(H62:H68)</f>
        <v>44957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3.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8434</v>
      </c>
      <c r="H62" s="57">
        <v>8780</v>
      </c>
    </row>
    <row r="63" spans="1:13" ht="13.5">
      <c r="A63" s="130" t="s">
        <v>195</v>
      </c>
      <c r="B63" s="136" t="s">
        <v>196</v>
      </c>
      <c r="C63" s="56">
        <v>9491</v>
      </c>
      <c r="D63" s="56">
        <v>9491</v>
      </c>
      <c r="E63" s="132" t="s">
        <v>197</v>
      </c>
      <c r="F63" s="137" t="s">
        <v>198</v>
      </c>
      <c r="G63" s="57"/>
      <c r="H63" s="57"/>
      <c r="M63" s="62"/>
    </row>
    <row r="64" spans="1:15" ht="13.5">
      <c r="A64" s="130" t="s">
        <v>51</v>
      </c>
      <c r="B64" s="144" t="s">
        <v>199</v>
      </c>
      <c r="C64" s="60">
        <f>SUM(C58:C63)</f>
        <v>10396</v>
      </c>
      <c r="D64" s="60">
        <f>SUM(D58:D63)</f>
        <v>10393</v>
      </c>
      <c r="E64" s="132" t="s">
        <v>200</v>
      </c>
      <c r="F64" s="137" t="s">
        <v>201</v>
      </c>
      <c r="G64" s="57">
        <v>26376</v>
      </c>
      <c r="H64" s="57">
        <v>36177</v>
      </c>
      <c r="I64" s="185"/>
      <c r="J64" s="185"/>
      <c r="K64" s="185"/>
      <c r="L64" s="185"/>
      <c r="M64" s="185"/>
      <c r="N64" s="185"/>
      <c r="O64" s="185"/>
    </row>
    <row r="65" spans="1:8" ht="13.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3.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/>
      <c r="H66" s="57"/>
    </row>
    <row r="67" spans="1:8" ht="13.5">
      <c r="A67" s="130" t="s">
        <v>207</v>
      </c>
      <c r="B67" s="136" t="s">
        <v>208</v>
      </c>
      <c r="C67" s="56">
        <v>20159</v>
      </c>
      <c r="D67" s="56">
        <v>19613</v>
      </c>
      <c r="E67" s="132" t="s">
        <v>209</v>
      </c>
      <c r="F67" s="137" t="s">
        <v>210</v>
      </c>
      <c r="G67" s="57"/>
      <c r="H67" s="57"/>
    </row>
    <row r="68" spans="1:8" ht="13.5">
      <c r="A68" s="130" t="s">
        <v>211</v>
      </c>
      <c r="B68" s="136" t="s">
        <v>212</v>
      </c>
      <c r="C68" s="56">
        <v>63514</v>
      </c>
      <c r="D68" s="56">
        <v>63675</v>
      </c>
      <c r="E68" s="132" t="s">
        <v>213</v>
      </c>
      <c r="F68" s="137" t="s">
        <v>214</v>
      </c>
      <c r="G68" s="57"/>
      <c r="H68" s="57"/>
    </row>
    <row r="69" spans="1:8" ht="13.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/>
      <c r="H69" s="57"/>
    </row>
    <row r="70" spans="1:8" ht="13.5">
      <c r="A70" s="130" t="s">
        <v>218</v>
      </c>
      <c r="B70" s="136" t="s">
        <v>219</v>
      </c>
      <c r="C70" s="56">
        <v>0</v>
      </c>
      <c r="D70" s="56">
        <v>0</v>
      </c>
      <c r="E70" s="132" t="s">
        <v>220</v>
      </c>
      <c r="F70" s="137" t="s">
        <v>221</v>
      </c>
      <c r="G70" s="57"/>
      <c r="H70" s="57"/>
    </row>
    <row r="71" spans="1:18" ht="13.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198938</v>
      </c>
      <c r="H71" s="66">
        <f>H59+H60+H61+H69+H70</f>
        <v>217969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3.5">
      <c r="A72" s="130" t="s">
        <v>225</v>
      </c>
      <c r="B72" s="136" t="s">
        <v>226</v>
      </c>
      <c r="C72" s="56"/>
      <c r="D72" s="56"/>
      <c r="E72" s="138"/>
      <c r="F72" s="169"/>
      <c r="G72" s="170"/>
      <c r="H72" s="171"/>
    </row>
    <row r="73" spans="1:8" ht="13.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3.5">
      <c r="A74" s="130" t="s">
        <v>229</v>
      </c>
      <c r="B74" s="136" t="s">
        <v>230</v>
      </c>
      <c r="C74" s="56">
        <v>2699</v>
      </c>
      <c r="D74" s="56">
        <v>3663</v>
      </c>
      <c r="E74" s="132" t="s">
        <v>231</v>
      </c>
      <c r="F74" s="175" t="s">
        <v>232</v>
      </c>
      <c r="G74" s="57"/>
      <c r="H74" s="57"/>
    </row>
    <row r="75" spans="1:15" ht="13.5">
      <c r="A75" s="130" t="s">
        <v>76</v>
      </c>
      <c r="B75" s="144" t="s">
        <v>233</v>
      </c>
      <c r="C75" s="60">
        <f>SUM(C67:C74)</f>
        <v>86372</v>
      </c>
      <c r="D75" s="60">
        <f>SUM(D67:D74)</f>
        <v>86951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3.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3.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3.5">
      <c r="A78" s="130" t="s">
        <v>238</v>
      </c>
      <c r="B78" s="136" t="s">
        <v>239</v>
      </c>
      <c r="C78" s="60">
        <f>SUM(C79:C81)</f>
        <v>88830</v>
      </c>
      <c r="D78" s="60">
        <f>SUM(D79:D81)</f>
        <v>82263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3.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198938</v>
      </c>
      <c r="H79" s="67">
        <f>H71+H74+H75+H76</f>
        <v>217969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3.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3.5">
      <c r="A81" s="130" t="s">
        <v>246</v>
      </c>
      <c r="B81" s="136" t="s">
        <v>247</v>
      </c>
      <c r="C81" s="56">
        <v>88830</v>
      </c>
      <c r="D81" s="56">
        <v>82263</v>
      </c>
      <c r="E81" s="68"/>
      <c r="F81" s="180"/>
      <c r="G81" s="180"/>
      <c r="H81" s="181"/>
    </row>
    <row r="82" spans="1:8" ht="13.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3.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3.5">
      <c r="A84" s="130" t="s">
        <v>251</v>
      </c>
      <c r="B84" s="144" t="s">
        <v>252</v>
      </c>
      <c r="C84" s="60">
        <f>C83+C82+C78</f>
        <v>88830</v>
      </c>
      <c r="D84" s="60">
        <f>D83+D82+D78</f>
        <v>82263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3.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3.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3.5">
      <c r="A87" s="130" t="s">
        <v>254</v>
      </c>
      <c r="B87" s="136" t="s">
        <v>255</v>
      </c>
      <c r="C87" s="56"/>
      <c r="D87" s="56"/>
      <c r="E87" s="68"/>
      <c r="F87" s="180"/>
      <c r="G87" s="180"/>
      <c r="H87" s="181"/>
      <c r="M87" s="62"/>
    </row>
    <row r="88" spans="1:8" ht="13.5">
      <c r="A88" s="130" t="s">
        <v>256</v>
      </c>
      <c r="B88" s="136" t="s">
        <v>257</v>
      </c>
      <c r="C88" s="56">
        <v>16226</v>
      </c>
      <c r="D88" s="56">
        <v>26667</v>
      </c>
      <c r="E88" s="158"/>
      <c r="F88" s="180"/>
      <c r="G88" s="180"/>
      <c r="H88" s="181"/>
    </row>
    <row r="89" spans="1:13" ht="13.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3.5">
      <c r="A90" s="130" t="s">
        <v>260</v>
      </c>
      <c r="B90" s="136" t="s">
        <v>261</v>
      </c>
      <c r="C90" s="56">
        <v>7169</v>
      </c>
      <c r="D90" s="56">
        <v>8998</v>
      </c>
      <c r="E90" s="158"/>
      <c r="F90" s="180"/>
      <c r="G90" s="180"/>
      <c r="H90" s="181"/>
    </row>
    <row r="91" spans="1:14" ht="13.5">
      <c r="A91" s="130" t="s">
        <v>262</v>
      </c>
      <c r="B91" s="144" t="s">
        <v>263</v>
      </c>
      <c r="C91" s="60">
        <f>SUM(C87:C90)</f>
        <v>23395</v>
      </c>
      <c r="D91" s="60">
        <f>SUM(D87:D90)</f>
        <v>35665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3.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3.5">
      <c r="A93" s="130" t="s">
        <v>266</v>
      </c>
      <c r="B93" s="182" t="s">
        <v>267</v>
      </c>
      <c r="C93" s="60">
        <f>C64+C75+C84+C91+C92</f>
        <v>208993</v>
      </c>
      <c r="D93" s="60">
        <f>D64+D75+D84+D91+D92</f>
        <v>215272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27" thickBot="1">
      <c r="A94" s="260" t="s">
        <v>268</v>
      </c>
      <c r="B94" s="183" t="s">
        <v>269</v>
      </c>
      <c r="C94" s="69">
        <f>C93+C55</f>
        <v>484792</v>
      </c>
      <c r="D94" s="69">
        <f>D93+D55</f>
        <v>490024</v>
      </c>
      <c r="E94" s="261" t="s">
        <v>270</v>
      </c>
      <c r="F94" s="184" t="s">
        <v>271</v>
      </c>
      <c r="G94" s="70">
        <f>G36+G39+G55+G79</f>
        <v>484792</v>
      </c>
      <c r="H94" s="70">
        <f>H36+H39+H55+H79</f>
        <v>490024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3.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3.5">
      <c r="A96" s="250" t="s">
        <v>529</v>
      </c>
      <c r="B96" s="251"/>
      <c r="C96" s="55"/>
      <c r="D96" s="55"/>
      <c r="E96" s="252"/>
      <c r="F96" s="75"/>
      <c r="G96" s="76"/>
      <c r="H96" s="330"/>
      <c r="M96" s="62"/>
    </row>
    <row r="97" spans="1:13" ht="13.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3.5">
      <c r="A98" s="22" t="s">
        <v>272</v>
      </c>
      <c r="B98" s="251"/>
      <c r="C98" s="337" t="s">
        <v>530</v>
      </c>
      <c r="D98" s="337"/>
      <c r="E98" s="337"/>
      <c r="F98" s="75"/>
      <c r="G98" s="76"/>
      <c r="H98" s="77"/>
      <c r="M98" s="62"/>
    </row>
    <row r="99" spans="3:8" ht="13.5">
      <c r="C99" s="22"/>
      <c r="D99" s="1"/>
      <c r="E99" s="22"/>
      <c r="F99" s="75"/>
      <c r="G99" s="76"/>
      <c r="H99" s="77"/>
    </row>
    <row r="100" spans="1:5" ht="13.5">
      <c r="A100" s="78"/>
      <c r="B100" s="78"/>
      <c r="C100" s="337" t="s">
        <v>531</v>
      </c>
      <c r="D100" s="338"/>
      <c r="E100" s="338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71:C74 C67:C69 D67:D74 G59:H60 G51:H54 G43:H48 G19:H19 G31:H31 G28:H28 G22:H24 G74:H76 G11:H13 C92:D92 C87:D90 C79:D83 G62:H70 C58:D63 C53:D54 C47:D50 C40:D44 C35:D38 C30:D30 C23:D26 C20:D21">
      <formula1>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625" style="305" customWidth="1"/>
    <col min="5" max="5" width="37.375" style="328" customWidth="1"/>
    <col min="6" max="6" width="9.00390625" style="328" customWidth="1"/>
    <col min="7" max="7" width="11.625" style="305" customWidth="1"/>
    <col min="8" max="8" width="13.125" style="305" customWidth="1"/>
    <col min="9" max="16384" width="9.37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3.5">
      <c r="A2" s="271" t="s">
        <v>1</v>
      </c>
      <c r="B2" s="341" t="e">
        <f>#REF!</f>
        <v>#REF!</v>
      </c>
      <c r="C2" s="341"/>
      <c r="D2" s="341"/>
      <c r="E2" s="341"/>
      <c r="F2" s="343" t="s">
        <v>2</v>
      </c>
      <c r="G2" s="343"/>
      <c r="H2" s="290" t="e">
        <f>#REF!</f>
        <v>#REF!</v>
      </c>
    </row>
    <row r="3" spans="1:8" ht="13.5">
      <c r="A3" s="271" t="s">
        <v>274</v>
      </c>
      <c r="B3" s="341" t="e">
        <f>#REF!</f>
        <v>#REF!</v>
      </c>
      <c r="C3" s="341"/>
      <c r="D3" s="341"/>
      <c r="E3" s="341"/>
      <c r="F3" s="306" t="s">
        <v>4</v>
      </c>
      <c r="G3" s="291"/>
      <c r="H3" s="291" t="e">
        <f>#REF!</f>
        <v>#REF!</v>
      </c>
    </row>
    <row r="4" spans="1:8" ht="17.25" customHeight="1">
      <c r="A4" s="271" t="s">
        <v>5</v>
      </c>
      <c r="B4" s="342" t="e">
        <f>#REF!</f>
        <v>#REF!</v>
      </c>
      <c r="C4" s="342"/>
      <c r="D4" s="342"/>
      <c r="E4" s="209"/>
      <c r="F4" s="270"/>
      <c r="G4" s="304"/>
      <c r="H4" s="307" t="s">
        <v>275</v>
      </c>
    </row>
    <row r="5" spans="1:8" ht="22.5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210</v>
      </c>
      <c r="D9" s="23">
        <v>1221</v>
      </c>
      <c r="E9" s="193" t="s">
        <v>284</v>
      </c>
      <c r="F9" s="309" t="s">
        <v>285</v>
      </c>
      <c r="G9" s="310">
        <v>842</v>
      </c>
      <c r="H9" s="310">
        <v>1158</v>
      </c>
    </row>
    <row r="10" spans="1:8" ht="12">
      <c r="A10" s="193" t="s">
        <v>286</v>
      </c>
      <c r="B10" s="194" t="s">
        <v>287</v>
      </c>
      <c r="C10" s="23">
        <v>1484</v>
      </c>
      <c r="D10" s="23">
        <v>1592</v>
      </c>
      <c r="E10" s="193" t="s">
        <v>288</v>
      </c>
      <c r="F10" s="309" t="s">
        <v>289</v>
      </c>
      <c r="G10" s="310"/>
      <c r="H10" s="310"/>
    </row>
    <row r="11" spans="1:8" ht="12">
      <c r="A11" s="193" t="s">
        <v>290</v>
      </c>
      <c r="B11" s="194" t="s">
        <v>291</v>
      </c>
      <c r="C11" s="23">
        <v>2005</v>
      </c>
      <c r="D11" s="23">
        <v>3971</v>
      </c>
      <c r="E11" s="195" t="s">
        <v>292</v>
      </c>
      <c r="F11" s="309" t="s">
        <v>293</v>
      </c>
      <c r="G11" s="310">
        <v>4562</v>
      </c>
      <c r="H11" s="310">
        <v>5968</v>
      </c>
    </row>
    <row r="12" spans="1:8" ht="12">
      <c r="A12" s="193" t="s">
        <v>294</v>
      </c>
      <c r="B12" s="194" t="s">
        <v>295</v>
      </c>
      <c r="C12" s="25">
        <v>1674</v>
      </c>
      <c r="D12" s="25">
        <v>1043</v>
      </c>
      <c r="E12" s="195" t="s">
        <v>78</v>
      </c>
      <c r="F12" s="309" t="s">
        <v>296</v>
      </c>
      <c r="G12" s="310">
        <v>506</v>
      </c>
      <c r="H12" s="310">
        <v>394</v>
      </c>
    </row>
    <row r="13" spans="1:18" ht="12">
      <c r="A13" s="193" t="s">
        <v>297</v>
      </c>
      <c r="B13" s="194" t="s">
        <v>298</v>
      </c>
      <c r="C13" s="25"/>
      <c r="D13" s="25"/>
      <c r="E13" s="196" t="s">
        <v>51</v>
      </c>
      <c r="F13" s="311" t="s">
        <v>299</v>
      </c>
      <c r="G13" s="308">
        <f>SUM(G9:G12)</f>
        <v>5910</v>
      </c>
      <c r="H13" s="308">
        <f>SUM(H9:H12)</f>
        <v>7520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15</v>
      </c>
      <c r="D14" s="23">
        <v>29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/>
      <c r="D15" s="24"/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392</v>
      </c>
      <c r="D16" s="24">
        <v>337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5780</v>
      </c>
      <c r="D19" s="26">
        <f>SUM(D9:D15)+D16</f>
        <v>8193</v>
      </c>
      <c r="E19" s="199" t="s">
        <v>316</v>
      </c>
      <c r="F19" s="312" t="s">
        <v>317</v>
      </c>
      <c r="G19" s="310">
        <v>2447</v>
      </c>
      <c r="H19" s="310">
        <v>2349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2248</v>
      </c>
      <c r="D22" s="23">
        <v>3190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37</v>
      </c>
      <c r="H23" s="310"/>
    </row>
    <row r="24" spans="1:18" ht="12">
      <c r="A24" s="193" t="s">
        <v>331</v>
      </c>
      <c r="B24" s="200" t="s">
        <v>332</v>
      </c>
      <c r="C24" s="23"/>
      <c r="D24" s="23"/>
      <c r="E24" s="196" t="s">
        <v>103</v>
      </c>
      <c r="F24" s="314" t="s">
        <v>333</v>
      </c>
      <c r="G24" s="308">
        <f>SUM(G19:G23)</f>
        <v>2484</v>
      </c>
      <c r="H24" s="308">
        <f>SUM(H19:H23)</f>
        <v>2349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/>
      <c r="D25" s="23">
        <v>828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2248</v>
      </c>
      <c r="D26" s="26">
        <f>SUM(D22:D25)</f>
        <v>4018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8028</v>
      </c>
      <c r="D28" s="27">
        <f>D26+D19</f>
        <v>12211</v>
      </c>
      <c r="E28" s="41" t="s">
        <v>338</v>
      </c>
      <c r="F28" s="314" t="s">
        <v>339</v>
      </c>
      <c r="G28" s="308">
        <f>G13+G15+G24</f>
        <v>8394</v>
      </c>
      <c r="H28" s="308">
        <f>H13+H15+H24</f>
        <v>9869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366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2342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524</v>
      </c>
      <c r="B31" s="201" t="s">
        <v>344</v>
      </c>
      <c r="C31" s="23"/>
      <c r="D31" s="23"/>
      <c r="E31" s="191" t="s">
        <v>525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C28+C31+C32</f>
        <v>8028</v>
      </c>
      <c r="D33" s="26">
        <f>D28+D31+D32</f>
        <v>12211</v>
      </c>
      <c r="E33" s="41" t="s">
        <v>352</v>
      </c>
      <c r="F33" s="314" t="s">
        <v>353</v>
      </c>
      <c r="G33" s="30">
        <f>G32+G31+G28</f>
        <v>8394</v>
      </c>
      <c r="H33" s="30">
        <f>H32+H31+H28</f>
        <v>9869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366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2342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2</v>
      </c>
      <c r="D35" s="26">
        <f>D36+D37+D38</f>
        <v>5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2</v>
      </c>
      <c r="D36" s="23">
        <v>5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364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2347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v>508</v>
      </c>
      <c r="D40" s="28"/>
      <c r="E40" s="41" t="s">
        <v>370</v>
      </c>
      <c r="F40" s="318" t="s">
        <v>372</v>
      </c>
      <c r="G40" s="310"/>
      <c r="H40" s="310">
        <v>751</v>
      </c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144</v>
      </c>
      <c r="H41" s="29">
        <f>IF(D39=0,IF(H39-H40&gt;0,H39-H40+D40,0),IF(D39-D40&lt;0,D40-D39+H40,0))</f>
        <v>1596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8394</v>
      </c>
      <c r="D42" s="30">
        <f>D33+D35+D39</f>
        <v>12216</v>
      </c>
      <c r="E42" s="42" t="s">
        <v>379</v>
      </c>
      <c r="F42" s="43" t="s">
        <v>380</v>
      </c>
      <c r="G42" s="30">
        <f>G39+G33</f>
        <v>8394</v>
      </c>
      <c r="H42" s="30">
        <f>H39+H33</f>
        <v>12216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527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/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1" right="0.2362204724409449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130" zoomScaleNormal="130" zoomScalePageLayoutView="0" workbookViewId="0" topLeftCell="A1">
      <selection activeCell="B2" sqref="B2"/>
    </sheetView>
  </sheetViews>
  <sheetFormatPr defaultColWidth="9.37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375" style="303" customWidth="1"/>
    <col min="5" max="5" width="10.125" style="45" customWidth="1"/>
    <col min="6" max="6" width="12.00390625" style="45" customWidth="1"/>
    <col min="7" max="16384" width="9.375" style="45" customWidth="1"/>
  </cols>
  <sheetData>
    <row r="1" spans="1:4" ht="12">
      <c r="A1" s="213"/>
      <c r="B1" s="331" t="str">
        <f>'справка №1-БАЛАНС '!E5</f>
        <v>01.01.2015 г. - 31.03.2015</v>
      </c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e">
        <f>#REF!</f>
        <v>#REF!</v>
      </c>
      <c r="C4" s="301" t="s">
        <v>2</v>
      </c>
      <c r="D4" s="301" t="e">
        <f>#REF!</f>
        <v>#REF!</v>
      </c>
      <c r="E4" s="218"/>
      <c r="F4" s="218"/>
    </row>
    <row r="5" spans="1:4" ht="13.5">
      <c r="A5" s="274" t="s">
        <v>274</v>
      </c>
      <c r="B5" s="274" t="e">
        <f>#REF!</f>
        <v>#REF!</v>
      </c>
      <c r="C5" s="302" t="s">
        <v>4</v>
      </c>
      <c r="D5" s="301" t="e">
        <f>#REF!</f>
        <v>#REF!</v>
      </c>
    </row>
    <row r="6" spans="1:6" ht="12" customHeight="1">
      <c r="A6" s="275" t="s">
        <v>5</v>
      </c>
      <c r="B6" s="289" t="e">
        <f>#REF!</f>
        <v>#REF!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6659</v>
      </c>
      <c r="D10" s="31">
        <v>15121</v>
      </c>
      <c r="E10" s="44"/>
      <c r="F10" s="44"/>
    </row>
    <row r="11" spans="1:13" ht="12">
      <c r="A11" s="227" t="s">
        <v>388</v>
      </c>
      <c r="B11" s="228" t="s">
        <v>389</v>
      </c>
      <c r="C11" s="31">
        <v>-5210</v>
      </c>
      <c r="D11" s="31">
        <v>-11435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-3649</v>
      </c>
      <c r="D13" s="31">
        <v>-1902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-1472</v>
      </c>
      <c r="D14" s="31">
        <v>-1314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/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/>
      <c r="D18" s="31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-42</v>
      </c>
      <c r="D19" s="31">
        <v>54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-3714</v>
      </c>
      <c r="D20" s="32">
        <f>SUM(D10:D19)</f>
        <v>524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-118</v>
      </c>
      <c r="D22" s="31">
        <v>-65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3</v>
      </c>
      <c r="D23" s="31">
        <v>2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v>-11656</v>
      </c>
      <c r="D25" s="31">
        <v>-1411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f>-715-2767-3237+13876</f>
        <v>7157</v>
      </c>
      <c r="D31" s="31">
        <f>-2774+1528</f>
        <v>-1246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-4614</v>
      </c>
      <c r="D32" s="32">
        <f>SUM(D22:D31)</f>
        <v>-2720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10016</v>
      </c>
      <c r="D36" s="31">
        <v>523</v>
      </c>
      <c r="E36" s="44"/>
      <c r="F36" s="44"/>
    </row>
    <row r="37" spans="1:6" ht="12">
      <c r="A37" s="227" t="s">
        <v>437</v>
      </c>
      <c r="B37" s="228" t="s">
        <v>438</v>
      </c>
      <c r="C37" s="31">
        <v>-11198</v>
      </c>
      <c r="D37" s="31">
        <v>-1592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/>
      <c r="E38" s="44"/>
      <c r="F38" s="44"/>
    </row>
    <row r="39" spans="1:6" ht="12">
      <c r="A39" s="227" t="s">
        <v>441</v>
      </c>
      <c r="B39" s="228" t="s">
        <v>442</v>
      </c>
      <c r="C39" s="31">
        <v>-2680</v>
      </c>
      <c r="D39" s="31">
        <v>-712</v>
      </c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f>-76+26</f>
        <v>-50</v>
      </c>
      <c r="D41" s="31">
        <f>68+25-1</f>
        <v>92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-3912</v>
      </c>
      <c r="D42" s="32">
        <f>SUM(D34:D41)</f>
        <v>-1689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-12240</v>
      </c>
      <c r="D43" s="32">
        <f>D42+D32+D20</f>
        <v>-3885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35635</v>
      </c>
      <c r="D44" s="46">
        <v>24327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23395</v>
      </c>
      <c r="D45" s="32">
        <f>D44+D43</f>
        <v>20442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C45-C47</f>
        <v>23395</v>
      </c>
      <c r="D46" s="33">
        <f>D45</f>
        <v>20442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532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533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15" zoomScaleNormal="115" zoomScalePageLayoutView="0" workbookViewId="0" topLeftCell="B1">
      <selection activeCell="B6" sqref="B6"/>
    </sheetView>
  </sheetViews>
  <sheetFormatPr defaultColWidth="9.375" defaultRowHeight="12.75"/>
  <cols>
    <col min="1" max="1" width="48.50390625" style="299" customWidth="1"/>
    <col min="2" max="2" width="8.375" style="30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292" customFormat="1" ht="24" customHeight="1">
      <c r="A1" s="348" t="s">
        <v>459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9" t="str">
        <f>'[2]справка №1-БАЛАНС'!E3</f>
        <v>Алфа Финанс Холдинг АД</v>
      </c>
      <c r="C3" s="349"/>
      <c r="D3" s="349"/>
      <c r="E3" s="349"/>
      <c r="F3" s="349"/>
      <c r="G3" s="349"/>
      <c r="H3" s="349"/>
      <c r="I3" s="349"/>
      <c r="J3" s="280"/>
      <c r="K3" s="350" t="s">
        <v>2</v>
      </c>
      <c r="L3" s="350"/>
      <c r="M3" s="282">
        <f>'[2]справка №1-БАЛАНС'!H3</f>
        <v>0</v>
      </c>
      <c r="N3" s="2"/>
    </row>
    <row r="4" spans="1:15" s="292" customFormat="1" ht="13.5" customHeight="1">
      <c r="A4" s="271" t="s">
        <v>460</v>
      </c>
      <c r="B4" s="349" t="str">
        <f>'[2]справка №1-БАЛАНС'!E4</f>
        <v> консолидиран</v>
      </c>
      <c r="C4" s="349"/>
      <c r="D4" s="349"/>
      <c r="E4" s="349"/>
      <c r="F4" s="349"/>
      <c r="G4" s="349"/>
      <c r="H4" s="349"/>
      <c r="I4" s="349"/>
      <c r="J4" s="50"/>
      <c r="K4" s="351" t="s">
        <v>4</v>
      </c>
      <c r="L4" s="351"/>
      <c r="M4" s="282" t="str">
        <f>'[2]справка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2" t="str">
        <f>'справка №1-БАЛАНС '!E5</f>
        <v>01.01.2015 г. - 31.03.2015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57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 '!H11</f>
        <v>6750</v>
      </c>
      <c r="D11" s="35">
        <f>'[2]справка №1-БАЛАНС'!H19</f>
        <v>0</v>
      </c>
      <c r="E11" s="35">
        <f>'[2]справка №1-БАЛАНС'!H20</f>
        <v>0</v>
      </c>
      <c r="F11" s="35">
        <f>'справка №1-БАЛАНС '!H22</f>
        <v>26856</v>
      </c>
      <c r="G11" s="35">
        <f>'[2]справка №1-БАЛАНС'!H23</f>
        <v>0</v>
      </c>
      <c r="H11" s="37"/>
      <c r="I11" s="35">
        <f>'справка №1-БАЛАНС '!H28</f>
        <v>90981</v>
      </c>
      <c r="J11" s="35">
        <f>'[2]справка №1-БАЛАНС'!H29+'[2]справка №1-БАЛАНС'!H32</f>
        <v>0</v>
      </c>
      <c r="K11" s="37"/>
      <c r="L11" s="239">
        <f>SUM(C11:K11)</f>
        <v>124587</v>
      </c>
      <c r="M11" s="35">
        <f>'справка №1-БАЛАНС '!H39</f>
        <v>24586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6750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26856</v>
      </c>
      <c r="G15" s="38">
        <f t="shared" si="2"/>
        <v>0</v>
      </c>
      <c r="H15" s="38">
        <f t="shared" si="2"/>
        <v>0</v>
      </c>
      <c r="I15" s="38">
        <f t="shared" si="2"/>
        <v>90981</v>
      </c>
      <c r="J15" s="38">
        <f t="shared" si="2"/>
        <v>0</v>
      </c>
      <c r="K15" s="38">
        <f t="shared" si="2"/>
        <v>0</v>
      </c>
      <c r="L15" s="239">
        <f t="shared" si="1"/>
        <v>124587</v>
      </c>
      <c r="M15" s="38">
        <f t="shared" si="2"/>
        <v>24586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/>
      <c r="J16" s="240">
        <f>-'справка №2-ОТЧЕТ ЗА ДОХОДИТЕ'!G41</f>
        <v>-144</v>
      </c>
      <c r="K16" s="37"/>
      <c r="L16" s="239">
        <f t="shared" si="1"/>
        <v>-144</v>
      </c>
      <c r="M16" s="37">
        <f>'справка №2-ОТЧЕТ ЗА ДОХОДИТЕ'!C40</f>
        <v>508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>
        <v>0</v>
      </c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v>180</v>
      </c>
      <c r="G28" s="37"/>
      <c r="H28" s="37"/>
      <c r="I28" s="37">
        <v>5120</v>
      </c>
      <c r="J28" s="37"/>
      <c r="K28" s="37"/>
      <c r="L28" s="239">
        <f t="shared" si="1"/>
        <v>5300</v>
      </c>
      <c r="M28" s="37">
        <v>379</v>
      </c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6750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27036</v>
      </c>
      <c r="G29" s="36">
        <f t="shared" si="6"/>
        <v>0</v>
      </c>
      <c r="H29" s="36">
        <f t="shared" si="6"/>
        <v>0</v>
      </c>
      <c r="I29" s="36">
        <f>I17+I20+I21+I24+I28+I27+I15+I16</f>
        <v>96101</v>
      </c>
      <c r="J29" s="36">
        <f t="shared" si="6"/>
        <v>-144</v>
      </c>
      <c r="K29" s="36">
        <f t="shared" si="6"/>
        <v>0</v>
      </c>
      <c r="L29" s="239">
        <f t="shared" si="1"/>
        <v>129743</v>
      </c>
      <c r="M29" s="36">
        <f t="shared" si="6"/>
        <v>25473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6750</v>
      </c>
      <c r="D32" s="36">
        <f t="shared" si="7"/>
        <v>0</v>
      </c>
      <c r="E32" s="36">
        <f t="shared" si="7"/>
        <v>0</v>
      </c>
      <c r="F32" s="36">
        <f t="shared" si="7"/>
        <v>27036</v>
      </c>
      <c r="G32" s="36">
        <f t="shared" si="7"/>
        <v>0</v>
      </c>
      <c r="H32" s="36">
        <f t="shared" si="7"/>
        <v>0</v>
      </c>
      <c r="I32" s="36">
        <f t="shared" si="7"/>
        <v>96101</v>
      </c>
      <c r="J32" s="36">
        <f t="shared" si="7"/>
        <v>-144</v>
      </c>
      <c r="K32" s="36">
        <f t="shared" si="7"/>
        <v>0</v>
      </c>
      <c r="L32" s="239">
        <f t="shared" si="1"/>
        <v>129743</v>
      </c>
      <c r="M32" s="36">
        <f>M29+M30+M31</f>
        <v>25473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6" t="s">
        <v>528</v>
      </c>
      <c r="B35" s="346"/>
      <c r="C35" s="346"/>
      <c r="D35" s="346"/>
      <c r="E35" s="346"/>
      <c r="F35" s="346"/>
      <c r="G35" s="346"/>
      <c r="H35" s="346"/>
      <c r="I35" s="346"/>
      <c r="J35" s="34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526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35:J35"/>
    <mergeCell ref="D38:E38"/>
    <mergeCell ref="F38:I38"/>
    <mergeCell ref="L38:M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alekgeorgiev</cp:lastModifiedBy>
  <cp:lastPrinted>2009-12-01T09:16:51Z</cp:lastPrinted>
  <dcterms:created xsi:type="dcterms:W3CDTF">2000-06-29T12:02:40Z</dcterms:created>
  <dcterms:modified xsi:type="dcterms:W3CDTF">2015-05-29T08:10:21Z</dcterms:modified>
  <cp:category/>
  <cp:version/>
  <cp:contentType/>
  <cp:contentStatus/>
</cp:coreProperties>
</file>